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sers\Gazdasági\Documents\2025\Társulási költségvetés 2024\OVI  2025\2025 ovi kv\"/>
    </mc:Choice>
  </mc:AlternateContent>
  <xr:revisionPtr revIDLastSave="0" documentId="13_ncr:1_{CA7969C9-3B3A-4115-9576-3F72340A33DC}" xr6:coauthVersionLast="47" xr6:coauthVersionMax="47" xr10:uidLastSave="{00000000-0000-0000-0000-000000000000}"/>
  <bookViews>
    <workbookView xWindow="-120" yWindow="-120" windowWidth="24240" windowHeight="13140" firstSheet="7" activeTab="11" xr2:uid="{00000000-000D-0000-FFFF-FFFF00000000}"/>
  </bookViews>
  <sheets>
    <sheet name="1. Mérleg" sheetId="1" r:id="rId1"/>
    <sheet name="2. műk-felhalm. egyensúly" sheetId="2" r:id="rId2"/>
    <sheet name="3. pénzforg. mérleg" sheetId="8" r:id="rId3"/>
    <sheet name="4.elői. felh. ütem bevétel" sheetId="5" r:id="rId4"/>
    <sheet name="5. több éves köt." sheetId="7" r:id="rId5"/>
    <sheet name="6. közvetett tám." sheetId="4" r:id="rId6"/>
    <sheet name="7 mell. gördülő mérleg" sheetId="6" r:id="rId7"/>
    <sheet name="8 mell. adósságot kel ügyletek" sheetId="3" r:id="rId8"/>
    <sheet name="9 Bevétel-kiadás" sheetId="10" r:id="rId9"/>
    <sheet name="10 bevételek (2)" sheetId="19" r:id="rId10"/>
    <sheet name="11 bérfelosztás" sheetId="18" r:id="rId11"/>
    <sheet name="12 létszám" sheetId="13" r:id="rId12"/>
    <sheet name="13 térítésidíj" sheetId="15" r:id="rId13"/>
    <sheet name="14 Kisszékely" sheetId="17" r:id="rId14"/>
  </sheets>
  <definedNames>
    <definedName name="_xlnm.Print_Titles" localSheetId="2">'3. pénzforg. mérleg'!$1:$2</definedName>
    <definedName name="_xlnm.Print_Titles" localSheetId="4">'5. több éves köt.'!$A:$B,'5. több éves köt.'!$1:$3</definedName>
    <definedName name="_xlnm.Print_Titles" localSheetId="7">'8 mell. adósságot kel ügyletek'!$A:$B</definedName>
    <definedName name="_xlnm.Print_Area" localSheetId="1">'2. műk-felhalm. egyensúly'!$A$1:$L$45</definedName>
    <definedName name="_xlnm.Print_Area" localSheetId="2">'3. pénzforg. mérleg'!$A$1:$N$166</definedName>
    <definedName name="_xlnm.Print_Area" localSheetId="3">'4.elői. felh. ütem bevétel'!$A$1:$N$42</definedName>
    <definedName name="_xlnm.Print_Area" localSheetId="4">'5. több éves köt.'!$A$1:$L$18</definedName>
    <definedName name="_xlnm.Print_Area" localSheetId="6">'7 mell. gördülő mérleg'!$A$1:$D$54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8" l="1"/>
  <c r="C99" i="8"/>
  <c r="C78" i="8"/>
  <c r="G78" i="8"/>
  <c r="F30" i="10"/>
  <c r="G30" i="10"/>
  <c r="H29" i="10"/>
  <c r="E30" i="10"/>
  <c r="D30" i="10"/>
  <c r="C30" i="10"/>
  <c r="F29" i="17"/>
  <c r="E29" i="17"/>
  <c r="G27" i="17"/>
  <c r="G26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F11" i="17"/>
  <c r="E11" i="17"/>
  <c r="G10" i="17"/>
  <c r="G9" i="17"/>
  <c r="G8" i="17"/>
  <c r="G7" i="17"/>
  <c r="G6" i="17"/>
  <c r="G5" i="17"/>
  <c r="G4" i="17"/>
  <c r="G3" i="17"/>
  <c r="C34" i="1"/>
  <c r="F30" i="17" l="1"/>
  <c r="G29" i="17"/>
  <c r="E30" i="17"/>
  <c r="G11" i="17"/>
  <c r="D27" i="17"/>
  <c r="H27" i="10"/>
  <c r="B30" i="10"/>
  <c r="C29" i="17"/>
  <c r="D21" i="17"/>
  <c r="D10" i="17"/>
  <c r="B29" i="17"/>
  <c r="D26" i="17"/>
  <c r="H25" i="10"/>
  <c r="H23" i="10"/>
  <c r="H28" i="10"/>
  <c r="H10" i="10"/>
  <c r="G17" i="19"/>
  <c r="F17" i="19"/>
  <c r="E17" i="19"/>
  <c r="D17" i="19"/>
  <c r="C17" i="19"/>
  <c r="B17" i="19"/>
  <c r="H16" i="19"/>
  <c r="H15" i="19"/>
  <c r="H14" i="19"/>
  <c r="H13" i="19"/>
  <c r="H12" i="19"/>
  <c r="H11" i="19"/>
  <c r="H10" i="19"/>
  <c r="H9" i="19"/>
  <c r="H8" i="19"/>
  <c r="H7" i="19"/>
  <c r="H6" i="19"/>
  <c r="H5" i="19"/>
  <c r="H4" i="19"/>
  <c r="H3" i="19"/>
  <c r="C11" i="10"/>
  <c r="F11" i="10"/>
  <c r="D11" i="10"/>
  <c r="E11" i="10"/>
  <c r="G11" i="10"/>
  <c r="H26" i="10"/>
  <c r="C11" i="17"/>
  <c r="B11" i="17"/>
  <c r="B11" i="10"/>
  <c r="H24" i="10"/>
  <c r="H22" i="10"/>
  <c r="H21" i="10"/>
  <c r="H20" i="10"/>
  <c r="H19" i="10"/>
  <c r="H18" i="10"/>
  <c r="H17" i="10"/>
  <c r="H16" i="10"/>
  <c r="H15" i="10"/>
  <c r="H14" i="10"/>
  <c r="G30" i="17" l="1"/>
  <c r="H17" i="19"/>
  <c r="C17" i="7"/>
  <c r="C16" i="7"/>
  <c r="C7" i="7"/>
  <c r="D78" i="8"/>
  <c r="E78" i="8"/>
  <c r="F78" i="8"/>
  <c r="H78" i="8"/>
  <c r="I78" i="8"/>
  <c r="J78" i="8"/>
  <c r="M43" i="8"/>
  <c r="N43" i="8"/>
  <c r="E69" i="8"/>
  <c r="F69" i="8"/>
  <c r="B15" i="18"/>
  <c r="B4" i="18"/>
  <c r="D4" i="18" s="1"/>
  <c r="H9" i="10"/>
  <c r="H13" i="10"/>
  <c r="H30" i="10" s="1"/>
  <c r="H8" i="10"/>
  <c r="H7" i="10"/>
  <c r="H6" i="10"/>
  <c r="H3" i="10"/>
  <c r="D14" i="17"/>
  <c r="D15" i="17"/>
  <c r="D16" i="17"/>
  <c r="D17" i="17"/>
  <c r="D18" i="17"/>
  <c r="D19" i="17"/>
  <c r="D20" i="17"/>
  <c r="D22" i="17"/>
  <c r="D23" i="17"/>
  <c r="D24" i="17"/>
  <c r="D13" i="17"/>
  <c r="D12" i="17"/>
  <c r="D9" i="17"/>
  <c r="D8" i="17"/>
  <c r="D7" i="17"/>
  <c r="D6" i="17"/>
  <c r="D5" i="17"/>
  <c r="D4" i="17"/>
  <c r="D3" i="17"/>
  <c r="D29" i="17" l="1"/>
  <c r="D11" i="17"/>
  <c r="C30" i="17"/>
  <c r="E4" i="18"/>
  <c r="C13" i="18" s="1"/>
  <c r="D13" i="18" s="1"/>
  <c r="B30" i="17"/>
  <c r="B46" i="5"/>
  <c r="C31" i="10"/>
  <c r="C32" i="10" s="1"/>
  <c r="D31" i="10"/>
  <c r="D32" i="10" s="1"/>
  <c r="E31" i="10"/>
  <c r="E32" i="10" s="1"/>
  <c r="F31" i="10"/>
  <c r="F32" i="10" s="1"/>
  <c r="G31" i="10"/>
  <c r="G32" i="10" s="1"/>
  <c r="D30" i="17" l="1"/>
  <c r="C8" i="18"/>
  <c r="D8" i="18" s="1"/>
  <c r="C7" i="18"/>
  <c r="D7" i="18" s="1"/>
  <c r="C10" i="18"/>
  <c r="D10" i="18" s="1"/>
  <c r="C9" i="18"/>
  <c r="D9" i="18" s="1"/>
  <c r="C12" i="18"/>
  <c r="D12" i="18" s="1"/>
  <c r="C11" i="18"/>
  <c r="D11" i="18" s="1"/>
  <c r="C14" i="18"/>
  <c r="D14" i="18" s="1"/>
  <c r="C39" i="1"/>
  <c r="C15" i="18" l="1"/>
  <c r="D15" i="18"/>
  <c r="D7" i="7" l="1"/>
  <c r="E7" i="7"/>
  <c r="F7" i="7"/>
  <c r="G7" i="7"/>
  <c r="H7" i="7"/>
  <c r="H12" i="7" s="1"/>
  <c r="H17" i="7" s="1"/>
  <c r="I7" i="7"/>
  <c r="J7" i="7"/>
  <c r="K7" i="7"/>
  <c r="C11" i="7"/>
  <c r="D11" i="7"/>
  <c r="E11" i="7"/>
  <c r="F11" i="7"/>
  <c r="G11" i="7"/>
  <c r="H11" i="7"/>
  <c r="I11" i="7"/>
  <c r="J11" i="7"/>
  <c r="K11" i="7"/>
  <c r="F12" i="7"/>
  <c r="D16" i="7"/>
  <c r="E16" i="7"/>
  <c r="F16" i="7"/>
  <c r="G16" i="7"/>
  <c r="H16" i="7"/>
  <c r="I16" i="7"/>
  <c r="J16" i="7"/>
  <c r="K16" i="7"/>
  <c r="I12" i="7" l="1"/>
  <c r="E12" i="7"/>
  <c r="E17" i="7" s="1"/>
  <c r="J12" i="7"/>
  <c r="F17" i="7"/>
  <c r="D12" i="7"/>
  <c r="D17" i="7" s="1"/>
  <c r="K12" i="7"/>
  <c r="K17" i="7" s="1"/>
  <c r="G12" i="7"/>
  <c r="G17" i="7" s="1"/>
  <c r="J17" i="7"/>
  <c r="I17" i="7"/>
  <c r="C12" i="7"/>
  <c r="E26" i="13" l="1"/>
  <c r="C26" i="13"/>
  <c r="E20" i="13"/>
  <c r="E27" i="13" s="1"/>
  <c r="C20" i="13"/>
  <c r="C27" i="13" s="1"/>
  <c r="H5" i="10"/>
  <c r="H4" i="10"/>
  <c r="H11" i="10" l="1"/>
  <c r="H31" i="10" s="1"/>
  <c r="H32" i="10" s="1"/>
  <c r="B31" i="10"/>
  <c r="B32" i="10" s="1"/>
  <c r="C46" i="5"/>
  <c r="D46" i="5"/>
  <c r="E46" i="5"/>
  <c r="F46" i="5"/>
  <c r="G46" i="5"/>
  <c r="H46" i="5"/>
  <c r="I46" i="5"/>
  <c r="J46" i="5"/>
  <c r="K46" i="5"/>
  <c r="L46" i="5"/>
  <c r="M46" i="5"/>
  <c r="J151" i="8" l="1"/>
  <c r="I151" i="8"/>
  <c r="H151" i="8"/>
  <c r="G151" i="8"/>
  <c r="F151" i="8"/>
  <c r="E151" i="8"/>
  <c r="D151" i="8"/>
  <c r="C151" i="8"/>
  <c r="N150" i="8"/>
  <c r="M150" i="8"/>
  <c r="L150" i="8"/>
  <c r="K150" i="8"/>
  <c r="J141" i="8"/>
  <c r="I141" i="8"/>
  <c r="H141" i="8"/>
  <c r="G141" i="8"/>
  <c r="F141" i="8"/>
  <c r="E141" i="8"/>
  <c r="D141" i="8"/>
  <c r="C141" i="8"/>
  <c r="N140" i="8"/>
  <c r="M140" i="8"/>
  <c r="L140" i="8"/>
  <c r="K140" i="8"/>
  <c r="N139" i="8"/>
  <c r="M139" i="8"/>
  <c r="L139" i="8"/>
  <c r="K139" i="8"/>
  <c r="N138" i="8"/>
  <c r="M138" i="8"/>
  <c r="L138" i="8"/>
  <c r="K138" i="8"/>
  <c r="N137" i="8"/>
  <c r="M137" i="8"/>
  <c r="L137" i="8"/>
  <c r="K137" i="8"/>
  <c r="N132" i="8"/>
  <c r="M132" i="8"/>
  <c r="L132" i="8"/>
  <c r="K132" i="8"/>
  <c r="N130" i="8"/>
  <c r="M130" i="8"/>
  <c r="L130" i="8"/>
  <c r="K130" i="8"/>
  <c r="N129" i="8"/>
  <c r="M129" i="8"/>
  <c r="L129" i="8"/>
  <c r="K129" i="8"/>
  <c r="N128" i="8"/>
  <c r="M128" i="8"/>
  <c r="L128" i="8"/>
  <c r="K128" i="8"/>
  <c r="N127" i="8"/>
  <c r="M127" i="8"/>
  <c r="L127" i="8"/>
  <c r="K127" i="8"/>
  <c r="J126" i="8"/>
  <c r="I126" i="8"/>
  <c r="H126" i="8"/>
  <c r="H121" i="8" s="1"/>
  <c r="G126" i="8"/>
  <c r="F126" i="8"/>
  <c r="E126" i="8"/>
  <c r="D126" i="8"/>
  <c r="C126" i="8"/>
  <c r="N125" i="8"/>
  <c r="M125" i="8"/>
  <c r="L125" i="8"/>
  <c r="K125" i="8"/>
  <c r="N124" i="8"/>
  <c r="M124" i="8"/>
  <c r="L124" i="8"/>
  <c r="K124" i="8"/>
  <c r="M123" i="8"/>
  <c r="L123" i="8"/>
  <c r="K123" i="8"/>
  <c r="J122" i="8"/>
  <c r="I122" i="8"/>
  <c r="H122" i="8"/>
  <c r="G122" i="8"/>
  <c r="F122" i="8"/>
  <c r="F121" i="8" s="1"/>
  <c r="E122" i="8"/>
  <c r="D122" i="8"/>
  <c r="C122" i="8"/>
  <c r="J121" i="8"/>
  <c r="D121" i="8"/>
  <c r="N115" i="8"/>
  <c r="M115" i="8"/>
  <c r="L115" i="8"/>
  <c r="K115" i="8"/>
  <c r="N114" i="8"/>
  <c r="M114" i="8"/>
  <c r="L114" i="8"/>
  <c r="K114" i="8"/>
  <c r="J113" i="8"/>
  <c r="J134" i="8" s="1"/>
  <c r="I113" i="8"/>
  <c r="H113" i="8"/>
  <c r="G113" i="8"/>
  <c r="F113" i="8"/>
  <c r="E113" i="8"/>
  <c r="D113" i="8"/>
  <c r="C113" i="8"/>
  <c r="M107" i="8"/>
  <c r="L107" i="8"/>
  <c r="K107" i="8"/>
  <c r="N106" i="8"/>
  <c r="M106" i="8"/>
  <c r="L106" i="8"/>
  <c r="K106" i="8"/>
  <c r="N105" i="8"/>
  <c r="M105" i="8"/>
  <c r="L105" i="8"/>
  <c r="K105" i="8"/>
  <c r="N104" i="8"/>
  <c r="M104" i="8"/>
  <c r="L104" i="8"/>
  <c r="K104" i="8"/>
  <c r="N103" i="8"/>
  <c r="M103" i="8"/>
  <c r="L103" i="8"/>
  <c r="K103" i="8"/>
  <c r="N102" i="8"/>
  <c r="M102" i="8"/>
  <c r="L102" i="8"/>
  <c r="K102" i="8"/>
  <c r="N101" i="8"/>
  <c r="M101" i="8"/>
  <c r="L101" i="8"/>
  <c r="K101" i="8"/>
  <c r="N100" i="8"/>
  <c r="M100" i="8"/>
  <c r="L100" i="8"/>
  <c r="K100" i="8"/>
  <c r="M99" i="8"/>
  <c r="J99" i="8"/>
  <c r="H99" i="8"/>
  <c r="G95" i="8"/>
  <c r="F99" i="8"/>
  <c r="F95" i="8" s="1"/>
  <c r="F94" i="8" s="1"/>
  <c r="D99" i="8"/>
  <c r="D95" i="8" s="1"/>
  <c r="D94" i="8" s="1"/>
  <c r="C95" i="8"/>
  <c r="C94" i="8" s="1"/>
  <c r="N98" i="8"/>
  <c r="M98" i="8"/>
  <c r="L98" i="8"/>
  <c r="K98" i="8"/>
  <c r="N97" i="8"/>
  <c r="M97" i="8"/>
  <c r="L97" i="8"/>
  <c r="K97" i="8"/>
  <c r="N96" i="8"/>
  <c r="M96" i="8"/>
  <c r="L96" i="8"/>
  <c r="K96" i="8"/>
  <c r="I95" i="8"/>
  <c r="I94" i="8" s="1"/>
  <c r="E95" i="8"/>
  <c r="E94" i="8"/>
  <c r="N93" i="8"/>
  <c r="M93" i="8"/>
  <c r="L93" i="8"/>
  <c r="K93" i="8"/>
  <c r="N92" i="8"/>
  <c r="M92" i="8"/>
  <c r="L92" i="8"/>
  <c r="K92" i="8"/>
  <c r="N91" i="8"/>
  <c r="M91" i="8"/>
  <c r="L91" i="8"/>
  <c r="K91" i="8"/>
  <c r="N90" i="8"/>
  <c r="M90" i="8"/>
  <c r="L90" i="8"/>
  <c r="K90" i="8"/>
  <c r="N89" i="8"/>
  <c r="M89" i="8"/>
  <c r="L89" i="8"/>
  <c r="K89" i="8"/>
  <c r="K88" i="8"/>
  <c r="J88" i="8"/>
  <c r="I88" i="8"/>
  <c r="I84" i="8" s="1"/>
  <c r="F88" i="8"/>
  <c r="F84" i="8" s="1"/>
  <c r="F111" i="8" s="1"/>
  <c r="E88" i="8"/>
  <c r="E84" i="8" s="1"/>
  <c r="L88" i="8"/>
  <c r="N87" i="8"/>
  <c r="M87" i="8"/>
  <c r="L87" i="8"/>
  <c r="K87" i="8"/>
  <c r="N86" i="8"/>
  <c r="M86" i="8"/>
  <c r="L86" i="8"/>
  <c r="K86" i="8"/>
  <c r="N85" i="8"/>
  <c r="M85" i="8"/>
  <c r="L85" i="8"/>
  <c r="K85" i="8"/>
  <c r="H84" i="8"/>
  <c r="G84" i="8"/>
  <c r="C84" i="8"/>
  <c r="N78" i="8"/>
  <c r="M78" i="8"/>
  <c r="L78" i="8"/>
  <c r="K78" i="8"/>
  <c r="N77" i="8"/>
  <c r="M77" i="8"/>
  <c r="L77" i="8"/>
  <c r="K77" i="8"/>
  <c r="J75" i="8"/>
  <c r="I75" i="8"/>
  <c r="H75" i="8"/>
  <c r="G75" i="8"/>
  <c r="F75" i="8"/>
  <c r="E75" i="8"/>
  <c r="D75" i="8"/>
  <c r="C75" i="8"/>
  <c r="N74" i="8"/>
  <c r="M74" i="8"/>
  <c r="L74" i="8"/>
  <c r="K74" i="8"/>
  <c r="N73" i="8"/>
  <c r="M73" i="8"/>
  <c r="L73" i="8"/>
  <c r="K73" i="8"/>
  <c r="N72" i="8"/>
  <c r="M72" i="8"/>
  <c r="L72" i="8"/>
  <c r="K72" i="8"/>
  <c r="N71" i="8"/>
  <c r="M71" i="8"/>
  <c r="L71" i="8"/>
  <c r="K71" i="8"/>
  <c r="N68" i="8"/>
  <c r="M68" i="8"/>
  <c r="L68" i="8"/>
  <c r="K68" i="8"/>
  <c r="N67" i="8"/>
  <c r="M67" i="8"/>
  <c r="L67" i="8"/>
  <c r="K67" i="8"/>
  <c r="N66" i="8"/>
  <c r="M66" i="8"/>
  <c r="L66" i="8"/>
  <c r="K66" i="8"/>
  <c r="J65" i="8"/>
  <c r="I65" i="8"/>
  <c r="H65" i="8"/>
  <c r="G65" i="8"/>
  <c r="F65" i="8"/>
  <c r="E65" i="8"/>
  <c r="D65" i="8"/>
  <c r="C65" i="8"/>
  <c r="N63" i="8"/>
  <c r="M63" i="8"/>
  <c r="L63" i="8"/>
  <c r="K63" i="8"/>
  <c r="N62" i="8"/>
  <c r="M62" i="8"/>
  <c r="L62" i="8"/>
  <c r="K62" i="8"/>
  <c r="L61" i="8"/>
  <c r="J61" i="8"/>
  <c r="J54" i="8" s="1"/>
  <c r="I61" i="8"/>
  <c r="F61" i="8"/>
  <c r="C61" i="8"/>
  <c r="N60" i="8"/>
  <c r="M60" i="8"/>
  <c r="L60" i="8"/>
  <c r="K60" i="8"/>
  <c r="N59" i="8"/>
  <c r="M59" i="8"/>
  <c r="L59" i="8"/>
  <c r="K59" i="8"/>
  <c r="K58" i="8"/>
  <c r="N57" i="8"/>
  <c r="M57" i="8"/>
  <c r="L57" i="8"/>
  <c r="K57" i="8"/>
  <c r="N56" i="8"/>
  <c r="M56" i="8"/>
  <c r="L56" i="8"/>
  <c r="K56" i="8"/>
  <c r="J55" i="8"/>
  <c r="I55" i="8"/>
  <c r="H55" i="8"/>
  <c r="H54" i="8" s="1"/>
  <c r="G55" i="8"/>
  <c r="G54" i="8" s="1"/>
  <c r="F55" i="8"/>
  <c r="E55" i="8"/>
  <c r="E54" i="8" s="1"/>
  <c r="D55" i="8"/>
  <c r="D54" i="8" s="1"/>
  <c r="C55" i="8"/>
  <c r="N52" i="8"/>
  <c r="M52" i="8"/>
  <c r="L52" i="8"/>
  <c r="K52" i="8"/>
  <c r="N51" i="8"/>
  <c r="M51" i="8"/>
  <c r="L51" i="8"/>
  <c r="K51" i="8"/>
  <c r="N50" i="8"/>
  <c r="M50" i="8"/>
  <c r="L50" i="8"/>
  <c r="K50" i="8"/>
  <c r="N49" i="8"/>
  <c r="M49" i="8"/>
  <c r="L49" i="8"/>
  <c r="K49" i="8"/>
  <c r="J48" i="8"/>
  <c r="I48" i="8"/>
  <c r="H48" i="8"/>
  <c r="G48" i="8"/>
  <c r="F48" i="8"/>
  <c r="E48" i="8"/>
  <c r="D48" i="8"/>
  <c r="C48" i="8"/>
  <c r="N47" i="8"/>
  <c r="M47" i="8"/>
  <c r="L47" i="8"/>
  <c r="K47" i="8"/>
  <c r="N46" i="8"/>
  <c r="M46" i="8"/>
  <c r="L46" i="8"/>
  <c r="K46" i="8"/>
  <c r="J45" i="8"/>
  <c r="I45" i="8"/>
  <c r="H45" i="8"/>
  <c r="G45" i="8"/>
  <c r="F45" i="8"/>
  <c r="E45" i="8"/>
  <c r="D45" i="8"/>
  <c r="C45" i="8"/>
  <c r="K42" i="8"/>
  <c r="N41" i="8"/>
  <c r="M41" i="8"/>
  <c r="L41" i="8"/>
  <c r="K41" i="8"/>
  <c r="N40" i="8"/>
  <c r="M40" i="8"/>
  <c r="L40" i="8"/>
  <c r="K40" i="8"/>
  <c r="J39" i="8"/>
  <c r="I39" i="8"/>
  <c r="F39" i="8"/>
  <c r="E39" i="8"/>
  <c r="N38" i="8"/>
  <c r="M38" i="8"/>
  <c r="L38" i="8"/>
  <c r="K38" i="8"/>
  <c r="N37" i="8"/>
  <c r="M37" i="8"/>
  <c r="L37" i="8"/>
  <c r="K37" i="8"/>
  <c r="J36" i="8"/>
  <c r="I36" i="8"/>
  <c r="H36" i="8"/>
  <c r="G36" i="8"/>
  <c r="F36" i="8"/>
  <c r="E36" i="8"/>
  <c r="D36" i="8"/>
  <c r="C36" i="8"/>
  <c r="N35" i="8"/>
  <c r="M35" i="8"/>
  <c r="L35" i="8"/>
  <c r="K35" i="8"/>
  <c r="N34" i="8"/>
  <c r="M34" i="8"/>
  <c r="L34" i="8"/>
  <c r="K34" i="8"/>
  <c r="J33" i="8"/>
  <c r="I33" i="8"/>
  <c r="H33" i="8"/>
  <c r="G33" i="8"/>
  <c r="F33" i="8"/>
  <c r="E33" i="8"/>
  <c r="D33" i="8"/>
  <c r="C33" i="8"/>
  <c r="N32" i="8"/>
  <c r="M32" i="8"/>
  <c r="L32" i="8"/>
  <c r="K32" i="8"/>
  <c r="N31" i="8"/>
  <c r="M31" i="8"/>
  <c r="L31" i="8"/>
  <c r="K31" i="8"/>
  <c r="J30" i="8"/>
  <c r="I30" i="8"/>
  <c r="H30" i="8"/>
  <c r="H22" i="8" s="1"/>
  <c r="G30" i="8"/>
  <c r="F30" i="8"/>
  <c r="E30" i="8"/>
  <c r="D30" i="8"/>
  <c r="C30" i="8"/>
  <c r="N29" i="8"/>
  <c r="M29" i="8"/>
  <c r="L29" i="8"/>
  <c r="K29" i="8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J23" i="8"/>
  <c r="J22" i="8" s="1"/>
  <c r="I23" i="8"/>
  <c r="G23" i="8"/>
  <c r="G22" i="8" s="1"/>
  <c r="F23" i="8"/>
  <c r="E23" i="8"/>
  <c r="D23" i="8"/>
  <c r="L23" i="8" s="1"/>
  <c r="C23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J15" i="8"/>
  <c r="I15" i="8"/>
  <c r="H15" i="8"/>
  <c r="G15" i="8"/>
  <c r="F15" i="8"/>
  <c r="E15" i="8"/>
  <c r="D15" i="8"/>
  <c r="C15" i="8"/>
  <c r="N13" i="8"/>
  <c r="M13" i="8"/>
  <c r="L13" i="8"/>
  <c r="K13" i="8"/>
  <c r="N12" i="8"/>
  <c r="M12" i="8"/>
  <c r="L12" i="8"/>
  <c r="K12" i="8"/>
  <c r="N11" i="8"/>
  <c r="M11" i="8"/>
  <c r="L11" i="8"/>
  <c r="K11" i="8"/>
  <c r="N10" i="8"/>
  <c r="M10" i="8"/>
  <c r="L10" i="8"/>
  <c r="K10" i="8"/>
  <c r="J9" i="8"/>
  <c r="I9" i="8"/>
  <c r="F9" i="8"/>
  <c r="F8" i="8" s="1"/>
  <c r="E9" i="8"/>
  <c r="E8" i="8" s="1"/>
  <c r="D9" i="8"/>
  <c r="L9" i="8" s="1"/>
  <c r="C9" i="8"/>
  <c r="C8" i="8" s="1"/>
  <c r="C4" i="8" s="1"/>
  <c r="J8" i="8"/>
  <c r="J4" i="8" s="1"/>
  <c r="G8" i="8"/>
  <c r="N7" i="8"/>
  <c r="M7" i="8"/>
  <c r="L7" i="8"/>
  <c r="K7" i="8"/>
  <c r="N6" i="8"/>
  <c r="M6" i="8"/>
  <c r="L6" i="8"/>
  <c r="K6" i="8"/>
  <c r="L5" i="8"/>
  <c r="K5" i="8"/>
  <c r="J5" i="8"/>
  <c r="I5" i="8"/>
  <c r="F5" i="8"/>
  <c r="E5" i="8"/>
  <c r="H4" i="8"/>
  <c r="G4" i="8"/>
  <c r="K4" i="8" s="1"/>
  <c r="F4" i="8" l="1"/>
  <c r="D8" i="8"/>
  <c r="J64" i="8"/>
  <c r="L122" i="8"/>
  <c r="F134" i="8"/>
  <c r="F135" i="8" s="1"/>
  <c r="F153" i="8" s="1"/>
  <c r="K8" i="8"/>
  <c r="F54" i="8"/>
  <c r="F64" i="8" s="1"/>
  <c r="N64" i="8" s="1"/>
  <c r="E4" i="8"/>
  <c r="M65" i="8"/>
  <c r="M75" i="8"/>
  <c r="M88" i="8"/>
  <c r="M141" i="8"/>
  <c r="M151" i="8"/>
  <c r="E64" i="8"/>
  <c r="N55" i="8"/>
  <c r="M94" i="8"/>
  <c r="N99" i="8"/>
  <c r="L113" i="8"/>
  <c r="K95" i="8"/>
  <c r="N5" i="8"/>
  <c r="K30" i="8"/>
  <c r="M30" i="8"/>
  <c r="I22" i="8"/>
  <c r="K33" i="8"/>
  <c r="M33" i="8"/>
  <c r="M36" i="8"/>
  <c r="M9" i="8"/>
  <c r="I8" i="8"/>
  <c r="M8" i="8" s="1"/>
  <c r="G14" i="8"/>
  <c r="G43" i="8" s="1"/>
  <c r="G69" i="8" s="1"/>
  <c r="L15" i="8"/>
  <c r="N15" i="8"/>
  <c r="C22" i="8"/>
  <c r="K22" i="8" s="1"/>
  <c r="E22" i="8"/>
  <c r="E14" i="8" s="1"/>
  <c r="E43" i="8" s="1"/>
  <c r="E79" i="8" s="1"/>
  <c r="M39" i="8"/>
  <c r="D64" i="8"/>
  <c r="H64" i="8"/>
  <c r="L64" i="8" s="1"/>
  <c r="L48" i="8"/>
  <c r="N48" i="8"/>
  <c r="N61" i="8"/>
  <c r="L65" i="8"/>
  <c r="N65" i="8"/>
  <c r="N88" i="8"/>
  <c r="M95" i="8"/>
  <c r="L121" i="8"/>
  <c r="K122" i="8"/>
  <c r="M122" i="8"/>
  <c r="C121" i="8"/>
  <c r="C134" i="8" s="1"/>
  <c r="E121" i="8"/>
  <c r="E134" i="8" s="1"/>
  <c r="G121" i="8"/>
  <c r="G134" i="8" s="1"/>
  <c r="I121" i="8"/>
  <c r="I134" i="8" s="1"/>
  <c r="M126" i="8"/>
  <c r="K141" i="8"/>
  <c r="L151" i="8"/>
  <c r="N151" i="8"/>
  <c r="M5" i="8"/>
  <c r="N9" i="8"/>
  <c r="K15" i="8"/>
  <c r="M15" i="8"/>
  <c r="D22" i="8"/>
  <c r="D14" i="8" s="1"/>
  <c r="F22" i="8"/>
  <c r="F14" i="8" s="1"/>
  <c r="F43" i="8" s="1"/>
  <c r="N30" i="8"/>
  <c r="L33" i="8"/>
  <c r="N33" i="8"/>
  <c r="N36" i="8"/>
  <c r="G64" i="8"/>
  <c r="M45" i="8"/>
  <c r="K48" i="8"/>
  <c r="M48" i="8"/>
  <c r="K55" i="8"/>
  <c r="M55" i="8"/>
  <c r="C54" i="8"/>
  <c r="C64" i="8" s="1"/>
  <c r="I54" i="8"/>
  <c r="M54" i="8" s="1"/>
  <c r="K65" i="8"/>
  <c r="N75" i="8"/>
  <c r="D84" i="8"/>
  <c r="D111" i="8" s="1"/>
  <c r="J84" i="8"/>
  <c r="E111" i="8"/>
  <c r="J95" i="8"/>
  <c r="K99" i="8"/>
  <c r="K113" i="8"/>
  <c r="M113" i="8"/>
  <c r="N121" i="8"/>
  <c r="N122" i="8"/>
  <c r="L126" i="8"/>
  <c r="N126" i="8"/>
  <c r="L141" i="8"/>
  <c r="N141" i="8"/>
  <c r="K151" i="8"/>
  <c r="G94" i="8"/>
  <c r="G111" i="8" s="1"/>
  <c r="C111" i="8"/>
  <c r="L75" i="8"/>
  <c r="K75" i="8"/>
  <c r="N39" i="8"/>
  <c r="L39" i="8"/>
  <c r="K39" i="8"/>
  <c r="L36" i="8"/>
  <c r="K36" i="8"/>
  <c r="K9" i="8"/>
  <c r="K23" i="8"/>
  <c r="N22" i="8"/>
  <c r="J14" i="8"/>
  <c r="N14" i="8" s="1"/>
  <c r="N23" i="8"/>
  <c r="H14" i="8"/>
  <c r="N45" i="8"/>
  <c r="K61" i="8"/>
  <c r="M61" i="8"/>
  <c r="I64" i="8"/>
  <c r="M64" i="8" s="1"/>
  <c r="I4" i="8"/>
  <c r="N4" i="8"/>
  <c r="N8" i="8"/>
  <c r="I14" i="8"/>
  <c r="M23" i="8"/>
  <c r="L30" i="8"/>
  <c r="L45" i="8"/>
  <c r="L54" i="8"/>
  <c r="L55" i="8"/>
  <c r="K45" i="8"/>
  <c r="N84" i="8"/>
  <c r="I111" i="8"/>
  <c r="M84" i="8"/>
  <c r="L99" i="8"/>
  <c r="H95" i="8"/>
  <c r="D134" i="8"/>
  <c r="H134" i="8"/>
  <c r="N134" i="8"/>
  <c r="N113" i="8"/>
  <c r="M121" i="8"/>
  <c r="K126" i="8"/>
  <c r="K84" i="8"/>
  <c r="K54" i="8" l="1"/>
  <c r="N54" i="8"/>
  <c r="L8" i="8"/>
  <c r="D4" i="8"/>
  <c r="L4" i="8" s="1"/>
  <c r="M14" i="8"/>
  <c r="K121" i="8"/>
  <c r="F79" i="8"/>
  <c r="L14" i="8"/>
  <c r="D135" i="8"/>
  <c r="D153" i="8" s="1"/>
  <c r="C135" i="8"/>
  <c r="C153" i="8" s="1"/>
  <c r="M22" i="8"/>
  <c r="K94" i="8"/>
  <c r="K134" i="8"/>
  <c r="E135" i="8"/>
  <c r="E153" i="8" s="1"/>
  <c r="L84" i="8"/>
  <c r="L134" i="8"/>
  <c r="L22" i="8"/>
  <c r="N95" i="8"/>
  <c r="J94" i="8"/>
  <c r="N94" i="8" s="1"/>
  <c r="M134" i="8"/>
  <c r="C14" i="8"/>
  <c r="L95" i="8"/>
  <c r="H94" i="8"/>
  <c r="M4" i="8"/>
  <c r="I43" i="8"/>
  <c r="I69" i="8" s="1"/>
  <c r="J43" i="8"/>
  <c r="J69" i="8" s="1"/>
  <c r="M111" i="8"/>
  <c r="I135" i="8"/>
  <c r="K111" i="8"/>
  <c r="G135" i="8"/>
  <c r="K64" i="8"/>
  <c r="H43" i="8"/>
  <c r="G79" i="8"/>
  <c r="H69" i="8" l="1"/>
  <c r="H79" i="8" s="1"/>
  <c r="D43" i="8"/>
  <c r="D69" i="8" s="1"/>
  <c r="D79" i="8" s="1"/>
  <c r="C43" i="8"/>
  <c r="K14" i="8"/>
  <c r="J111" i="8"/>
  <c r="G153" i="8"/>
  <c r="K153" i="8" s="1"/>
  <c r="K135" i="8"/>
  <c r="I153" i="8"/>
  <c r="M153" i="8" s="1"/>
  <c r="M135" i="8"/>
  <c r="N69" i="8"/>
  <c r="J79" i="8"/>
  <c r="N79" i="8" s="1"/>
  <c r="I79" i="8"/>
  <c r="M79" i="8" s="1"/>
  <c r="M69" i="8"/>
  <c r="L94" i="8"/>
  <c r="H111" i="8"/>
  <c r="L43" i="8" l="1"/>
  <c r="L69" i="8"/>
  <c r="L79" i="8"/>
  <c r="J135" i="8"/>
  <c r="N111" i="8"/>
  <c r="K43" i="8"/>
  <c r="C69" i="8"/>
  <c r="H135" i="8"/>
  <c r="L111" i="8"/>
  <c r="C79" i="8" l="1"/>
  <c r="K79" i="8" s="1"/>
  <c r="K69" i="8"/>
  <c r="J153" i="8"/>
  <c r="N153" i="8" s="1"/>
  <c r="N135" i="8"/>
  <c r="H153" i="8"/>
  <c r="L153" i="8" s="1"/>
  <c r="L135" i="8"/>
  <c r="B18" i="4" l="1"/>
  <c r="C18" i="4"/>
  <c r="B16" i="6"/>
  <c r="B53" i="6" s="1"/>
  <c r="C16" i="6"/>
  <c r="C53" i="6" s="1"/>
  <c r="D16" i="6"/>
  <c r="D53" i="6" s="1"/>
  <c r="B27" i="6"/>
  <c r="C27" i="6"/>
  <c r="C54" i="6" s="1"/>
  <c r="D27" i="6"/>
  <c r="D54" i="6" s="1"/>
  <c r="B40" i="6"/>
  <c r="C40" i="6"/>
  <c r="D40" i="6"/>
  <c r="B50" i="6"/>
  <c r="C50" i="6"/>
  <c r="D50" i="6"/>
  <c r="N3" i="5"/>
  <c r="N4" i="5"/>
  <c r="N5" i="5"/>
  <c r="N6" i="5"/>
  <c r="N7" i="5"/>
  <c r="N8" i="5"/>
  <c r="N9" i="5"/>
  <c r="N10" i="5"/>
  <c r="N11" i="5"/>
  <c r="N12" i="5"/>
  <c r="N13" i="5"/>
  <c r="N14" i="5"/>
  <c r="B15" i="5"/>
  <c r="C15" i="5"/>
  <c r="D15" i="5"/>
  <c r="E15" i="5"/>
  <c r="F15" i="5"/>
  <c r="G15" i="5"/>
  <c r="H15" i="5"/>
  <c r="I15" i="5"/>
  <c r="J15" i="5"/>
  <c r="K15" i="5"/>
  <c r="L15" i="5"/>
  <c r="M15" i="5"/>
  <c r="N17" i="5"/>
  <c r="N18" i="5"/>
  <c r="N19" i="5"/>
  <c r="N20" i="5"/>
  <c r="N21" i="5"/>
  <c r="N22" i="5"/>
  <c r="B23" i="5"/>
  <c r="C23" i="5"/>
  <c r="D23" i="5"/>
  <c r="E23" i="5"/>
  <c r="F23" i="5"/>
  <c r="G23" i="5"/>
  <c r="H23" i="5"/>
  <c r="I23" i="5"/>
  <c r="J23" i="5"/>
  <c r="K23" i="5"/>
  <c r="L23" i="5"/>
  <c r="M23" i="5"/>
  <c r="N26" i="5"/>
  <c r="N27" i="5"/>
  <c r="N34" i="5"/>
  <c r="N35" i="5"/>
  <c r="N36" i="5"/>
  <c r="N39" i="5"/>
  <c r="C45" i="5"/>
  <c r="C55" i="5" s="1"/>
  <c r="E45" i="5"/>
  <c r="E55" i="5" s="1"/>
  <c r="G45" i="5"/>
  <c r="G55" i="5" s="1"/>
  <c r="I45" i="5"/>
  <c r="I55" i="5" s="1"/>
  <c r="K45" i="5"/>
  <c r="K55" i="5" s="1"/>
  <c r="M45" i="5"/>
  <c r="M55" i="5" s="1"/>
  <c r="B45" i="5"/>
  <c r="B55" i="5" s="1"/>
  <c r="D45" i="5"/>
  <c r="D55" i="5" s="1"/>
  <c r="F45" i="5"/>
  <c r="F55" i="5" s="1"/>
  <c r="H45" i="5"/>
  <c r="H55" i="5" s="1"/>
  <c r="J45" i="5"/>
  <c r="J55" i="5" s="1"/>
  <c r="L45" i="5"/>
  <c r="L55" i="5" s="1"/>
  <c r="N47" i="5"/>
  <c r="N48" i="5"/>
  <c r="N49" i="5"/>
  <c r="N50" i="5"/>
  <c r="N51" i="5"/>
  <c r="N52" i="5"/>
  <c r="N53" i="5"/>
  <c r="N54" i="5"/>
  <c r="N57" i="5"/>
  <c r="N58" i="5"/>
  <c r="N59" i="5"/>
  <c r="N60" i="5"/>
  <c r="N61" i="5"/>
  <c r="N62" i="5"/>
  <c r="N63" i="5"/>
  <c r="B64" i="5"/>
  <c r="C64" i="5"/>
  <c r="D64" i="5"/>
  <c r="E64" i="5"/>
  <c r="F64" i="5"/>
  <c r="G64" i="5"/>
  <c r="H64" i="5"/>
  <c r="I64" i="5"/>
  <c r="J64" i="5"/>
  <c r="K64" i="5"/>
  <c r="L64" i="5"/>
  <c r="M64" i="5"/>
  <c r="N69" i="5"/>
  <c r="N73" i="5" s="1"/>
  <c r="B73" i="5"/>
  <c r="C73" i="5"/>
  <c r="D73" i="5"/>
  <c r="E73" i="5"/>
  <c r="F73" i="5"/>
  <c r="G73" i="5"/>
  <c r="H73" i="5"/>
  <c r="I73" i="5"/>
  <c r="J73" i="5"/>
  <c r="K73" i="5"/>
  <c r="L73" i="5"/>
  <c r="M73" i="5"/>
  <c r="N75" i="5"/>
  <c r="C13" i="4"/>
  <c r="C28" i="4" s="1"/>
  <c r="B13" i="4"/>
  <c r="I36" i="3"/>
  <c r="I35" i="3"/>
  <c r="I34" i="3"/>
  <c r="I33" i="3"/>
  <c r="I32" i="3"/>
  <c r="I31" i="3"/>
  <c r="I30" i="3"/>
  <c r="I29" i="3"/>
  <c r="I28" i="3"/>
  <c r="I27" i="3"/>
  <c r="H26" i="3"/>
  <c r="G26" i="3"/>
  <c r="F26" i="3"/>
  <c r="E26" i="3"/>
  <c r="D26" i="3"/>
  <c r="C26" i="3"/>
  <c r="I25" i="3"/>
  <c r="I24" i="3"/>
  <c r="I23" i="3"/>
  <c r="I22" i="3"/>
  <c r="I21" i="3"/>
  <c r="I20" i="3"/>
  <c r="I19" i="3"/>
  <c r="I18" i="3"/>
  <c r="I17" i="3"/>
  <c r="I16" i="3"/>
  <c r="I15" i="3"/>
  <c r="H14" i="3"/>
  <c r="H37" i="3" s="1"/>
  <c r="G14" i="3"/>
  <c r="F14" i="3"/>
  <c r="F37" i="3" s="1"/>
  <c r="E14" i="3"/>
  <c r="D14" i="3"/>
  <c r="D37" i="3" s="1"/>
  <c r="C14" i="3"/>
  <c r="H12" i="3"/>
  <c r="H13" i="3" s="1"/>
  <c r="H38" i="3" s="1"/>
  <c r="G12" i="3"/>
  <c r="G13" i="3" s="1"/>
  <c r="F12" i="3"/>
  <c r="F13" i="3" s="1"/>
  <c r="E12" i="3"/>
  <c r="E13" i="3" s="1"/>
  <c r="D12" i="3"/>
  <c r="D13" i="3" s="1"/>
  <c r="C12" i="3"/>
  <c r="C13" i="3" s="1"/>
  <c r="I11" i="3"/>
  <c r="I10" i="3"/>
  <c r="I9" i="3"/>
  <c r="I8" i="3"/>
  <c r="I7" i="3"/>
  <c r="I6" i="3"/>
  <c r="I5" i="3"/>
  <c r="I4" i="3"/>
  <c r="I3" i="3"/>
  <c r="B54" i="6" l="1"/>
  <c r="F38" i="3"/>
  <c r="I26" i="3"/>
  <c r="E37" i="3"/>
  <c r="E38" i="3" s="1"/>
  <c r="G37" i="3"/>
  <c r="J66" i="5"/>
  <c r="J78" i="5" s="1"/>
  <c r="F66" i="5"/>
  <c r="F78" i="5" s="1"/>
  <c r="D31" i="5"/>
  <c r="D41" i="5" s="1"/>
  <c r="B31" i="5"/>
  <c r="B41" i="5" s="1"/>
  <c r="G38" i="3"/>
  <c r="C31" i="5"/>
  <c r="C41" i="5" s="1"/>
  <c r="I14" i="3"/>
  <c r="M66" i="5"/>
  <c r="M78" i="5" s="1"/>
  <c r="E66" i="5"/>
  <c r="E78" i="5" s="1"/>
  <c r="C37" i="3"/>
  <c r="C38" i="3" s="1"/>
  <c r="C66" i="5"/>
  <c r="C78" i="5" s="1"/>
  <c r="M31" i="5"/>
  <c r="M41" i="5" s="1"/>
  <c r="K31" i="5"/>
  <c r="K41" i="5" s="1"/>
  <c r="B28" i="4"/>
  <c r="B66" i="5"/>
  <c r="B78" i="5" s="1"/>
  <c r="L66" i="5"/>
  <c r="L78" i="5" s="1"/>
  <c r="K66" i="5"/>
  <c r="K78" i="5" s="1"/>
  <c r="I66" i="5"/>
  <c r="I78" i="5" s="1"/>
  <c r="H66" i="5"/>
  <c r="H78" i="5" s="1"/>
  <c r="G66" i="5"/>
  <c r="G78" i="5" s="1"/>
  <c r="N64" i="5"/>
  <c r="D66" i="5"/>
  <c r="D78" i="5" s="1"/>
  <c r="N46" i="5"/>
  <c r="N45" i="5" s="1"/>
  <c r="N55" i="5" s="1"/>
  <c r="I31" i="5"/>
  <c r="I41" i="5" s="1"/>
  <c r="N23" i="5"/>
  <c r="G31" i="5"/>
  <c r="G41" i="5" s="1"/>
  <c r="E31" i="5"/>
  <c r="E41" i="5" s="1"/>
  <c r="J31" i="5"/>
  <c r="J41" i="5" s="1"/>
  <c r="H31" i="5"/>
  <c r="H41" i="5" s="1"/>
  <c r="L31" i="5"/>
  <c r="L41" i="5" s="1"/>
  <c r="F31" i="5"/>
  <c r="F41" i="5" s="1"/>
  <c r="N15" i="5"/>
  <c r="D38" i="3"/>
  <c r="I13" i="3"/>
  <c r="I12" i="3"/>
  <c r="I38" i="3" l="1"/>
  <c r="I37" i="3"/>
  <c r="N66" i="5"/>
  <c r="N78" i="5" s="1"/>
  <c r="F80" i="5"/>
  <c r="H80" i="5"/>
  <c r="M80" i="5"/>
  <c r="J80" i="5"/>
  <c r="K80" i="5"/>
  <c r="C80" i="5"/>
  <c r="L80" i="5"/>
  <c r="E80" i="5"/>
  <c r="I80" i="5"/>
  <c r="B80" i="5"/>
  <c r="G80" i="5"/>
  <c r="D80" i="5"/>
  <c r="H27" i="2"/>
  <c r="G27" i="2"/>
  <c r="F27" i="2"/>
  <c r="D27" i="2"/>
  <c r="C27" i="2"/>
  <c r="B27" i="2"/>
  <c r="L26" i="2"/>
  <c r="L25" i="2"/>
  <c r="K25" i="2"/>
  <c r="J25" i="2"/>
  <c r="L24" i="2"/>
  <c r="K24" i="2"/>
  <c r="J24" i="2"/>
  <c r="L23" i="2"/>
  <c r="K23" i="2"/>
  <c r="J23" i="2"/>
  <c r="L22" i="2"/>
  <c r="K22" i="2"/>
  <c r="J22" i="2"/>
  <c r="H12" i="2"/>
  <c r="G12" i="2"/>
  <c r="F12" i="2"/>
  <c r="D12" i="2"/>
  <c r="C12" i="2"/>
  <c r="B12" i="2"/>
  <c r="L11" i="2"/>
  <c r="K11" i="2"/>
  <c r="J11" i="2"/>
  <c r="L10" i="2"/>
  <c r="K10" i="2"/>
  <c r="J10" i="2"/>
  <c r="L9" i="2"/>
  <c r="K9" i="2"/>
  <c r="J9" i="2"/>
  <c r="L8" i="2"/>
  <c r="K8" i="2"/>
  <c r="J8" i="2"/>
  <c r="L7" i="2"/>
  <c r="K7" i="2"/>
  <c r="J7" i="2"/>
  <c r="L6" i="2"/>
  <c r="K6" i="2"/>
  <c r="J6" i="2"/>
  <c r="K27" i="2" l="1"/>
  <c r="H38" i="2"/>
  <c r="F38" i="2"/>
  <c r="C38" i="2"/>
  <c r="J27" i="2"/>
  <c r="L27" i="2"/>
  <c r="J12" i="2"/>
  <c r="G38" i="2"/>
  <c r="D38" i="2"/>
  <c r="B38" i="2"/>
  <c r="K12" i="2"/>
  <c r="L12" i="2"/>
  <c r="C48" i="1"/>
  <c r="C41" i="1"/>
  <c r="C28" i="1"/>
  <c r="C24" i="1"/>
  <c r="C18" i="1"/>
  <c r="C7" i="1"/>
  <c r="K38" i="2" l="1"/>
  <c r="L38" i="2"/>
  <c r="J38" i="2"/>
  <c r="C53" i="1"/>
  <c r="N29" i="5"/>
  <c r="N31" i="5" s="1"/>
  <c r="N41" i="5" s="1"/>
  <c r="N80" i="5" s="1"/>
</calcChain>
</file>

<file path=xl/sharedStrings.xml><?xml version="1.0" encoding="utf-8"?>
<sst xmlns="http://schemas.openxmlformats.org/spreadsheetml/2006/main" count="916" uniqueCount="664">
  <si>
    <t>Költségvetési szerv megnevezése</t>
  </si>
  <si>
    <t>Feladat megnevezése</t>
  </si>
  <si>
    <t>Összes bevétel, kiadás</t>
  </si>
  <si>
    <t>Ezer forintban !</t>
  </si>
  <si>
    <t>Száma</t>
  </si>
  <si>
    <t>Előirányzat-csoport, kiemelt előirányzat megnevezése</t>
  </si>
  <si>
    <t>Előirányzat</t>
  </si>
  <si>
    <t>Bevételek</t>
  </si>
  <si>
    <t>1.</t>
  </si>
  <si>
    <t>Működési bevételek (1.1.+…+1.10.)</t>
  </si>
  <si>
    <t>1.1.</t>
  </si>
  <si>
    <t>Készletértékesítés ellenértéke</t>
  </si>
  <si>
    <t>1.2.</t>
  </si>
  <si>
    <t>Szolgáltatások ellenértéke</t>
  </si>
  <si>
    <t>1.3.</t>
  </si>
  <si>
    <t>Közvetített szolgáltatások értéke</t>
  </si>
  <si>
    <t>1.4.</t>
  </si>
  <si>
    <t>Tulajdonosi bevételek</t>
  </si>
  <si>
    <t>1.5.</t>
  </si>
  <si>
    <t>Ellátási díjak</t>
  </si>
  <si>
    <t>1.6.</t>
  </si>
  <si>
    <t>Kiszámlázott általános forgalmi adó</t>
  </si>
  <si>
    <t>1.7.</t>
  </si>
  <si>
    <t>Általános forgalmi adó visszatérülése</t>
  </si>
  <si>
    <t>1.8.</t>
  </si>
  <si>
    <t>Kamatbevételek</t>
  </si>
  <si>
    <t>1.9.</t>
  </si>
  <si>
    <t>Egyéb pénzügyi műveletek bevételei</t>
  </si>
  <si>
    <t>1.10.</t>
  </si>
  <si>
    <t>Egyéb működési bevételek</t>
  </si>
  <si>
    <t>2.</t>
  </si>
  <si>
    <t>Működési célú támogatások államháztartáson belülről (2.1.+…+2.3.)</t>
  </si>
  <si>
    <t>2.1.</t>
  </si>
  <si>
    <t>Elvonások és befizetések bevételei</t>
  </si>
  <si>
    <t>2.2.</t>
  </si>
  <si>
    <t>Visszatérítendő támogatások, kölcsönök visszatérülése ÁH-n belülről</t>
  </si>
  <si>
    <t>2.3.</t>
  </si>
  <si>
    <t>Egyéb működési célú támogatások bevételei államháztartáson belülről</t>
  </si>
  <si>
    <t>2.4.</t>
  </si>
  <si>
    <t xml:space="preserve"> - ebből OEP támogatás</t>
  </si>
  <si>
    <t>3.</t>
  </si>
  <si>
    <t>Közhatalmi bevételek</t>
  </si>
  <si>
    <t>4.</t>
  </si>
  <si>
    <t>Felhalmozási célú támogatások államháztartáson belülről (4.1.+4.2.)</t>
  </si>
  <si>
    <t>4.1.</t>
  </si>
  <si>
    <t>4.2.</t>
  </si>
  <si>
    <t>Egyéb felhalmozási célú támogatások bevételei államháztartáson belülről</t>
  </si>
  <si>
    <t>4.3.</t>
  </si>
  <si>
    <t>- ebből EU-s támogatás</t>
  </si>
  <si>
    <t>5.</t>
  </si>
  <si>
    <t>Felhalmozási bevételek (5.1.+…+5.3.)</t>
  </si>
  <si>
    <t>5.1.</t>
  </si>
  <si>
    <t>Immateriális javak értékesítése</t>
  </si>
  <si>
    <t>5.2.</t>
  </si>
  <si>
    <t>Ingatlanok értékesítése</t>
  </si>
  <si>
    <t>5.3.</t>
  </si>
  <si>
    <t>Egyéb tárgyi eszközök értékesítése</t>
  </si>
  <si>
    <t>6.</t>
  </si>
  <si>
    <t>Működési célú átvett pénzeszközök</t>
  </si>
  <si>
    <t>7.</t>
  </si>
  <si>
    <t>Felhalmozási célú átvett pénzeszközök</t>
  </si>
  <si>
    <t>8.</t>
  </si>
  <si>
    <t>Költségvetési bevételek összesen (1.+…+7.)</t>
  </si>
  <si>
    <t>9.</t>
  </si>
  <si>
    <t>Finanszírozási bevételek (9.1.+…+9.3.)</t>
  </si>
  <si>
    <t>9.1.</t>
  </si>
  <si>
    <t>Költségvetési maradvány igénybevétele</t>
  </si>
  <si>
    <t>9.2.</t>
  </si>
  <si>
    <t>Vállalkozási maradvány igénybevétele</t>
  </si>
  <si>
    <t>9.3.</t>
  </si>
  <si>
    <t>Irányító szervi (önkormányzati) támogatás (intézményfinanszírozás)</t>
  </si>
  <si>
    <t>10.</t>
  </si>
  <si>
    <t>BEVÉTELEK ÖSSZESEN: (8.+9.)</t>
  </si>
  <si>
    <t>Kiadások</t>
  </si>
  <si>
    <t>Működési költségvetés kiadásai (1.1+…+1.5.)</t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</si>
  <si>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</si>
  <si>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</si>
  <si>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</si>
  <si>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</si>
  <si>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</si>
  <si>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>Tartalék</t>
  </si>
  <si>
    <t>Felhalmozási költségvetés kiadásai (2.1.+…+2.3.)</t>
  </si>
  <si>
    <t>Beruházások</t>
  </si>
  <si>
    <t>Felújítások</t>
  </si>
  <si>
    <t>Egyéb fejlesztési célú kiadások</t>
  </si>
  <si>
    <t xml:space="preserve"> - ebből EU-s forrásból tám. megvalósuló programok, projektek kiadásai</t>
  </si>
  <si>
    <t>KIADÁSOK ÖSSZESEN: (1.+2.)</t>
  </si>
  <si>
    <t>Éves engedélyezett létszám előirányzat (fő)</t>
  </si>
  <si>
    <t>Közfoglalkoztatottak létszáma (fő)</t>
  </si>
  <si>
    <t>I.Működési célu bevételek</t>
  </si>
  <si>
    <t>II.Felhalmozási célu bevételek</t>
  </si>
  <si>
    <t>Összesen  bevételek (I+II)</t>
  </si>
  <si>
    <t>eredeti</t>
  </si>
  <si>
    <t>mód. új</t>
  </si>
  <si>
    <t>terv</t>
  </si>
  <si>
    <t>ei.</t>
  </si>
  <si>
    <t>Költségvetési szervek műk.c.bevétele</t>
  </si>
  <si>
    <t>Költségvetési szervek felh.c.bevétele</t>
  </si>
  <si>
    <t>Költségvetési szervek bevétele</t>
  </si>
  <si>
    <t>Költségvetési szervek műk. Pénzmaradványa</t>
  </si>
  <si>
    <t>Költségvetési szervek felh. Pénzmaradványa</t>
  </si>
  <si>
    <t>Költségvetési szervek pénzmaradványa</t>
  </si>
  <si>
    <t>Önkormányzati mük.c.bevételek</t>
  </si>
  <si>
    <t>Önkormányzati felh.c.bevételek</t>
  </si>
  <si>
    <t>Önkormányzati bevételek</t>
  </si>
  <si>
    <t>Támogatási kölcsönök visszatérülése</t>
  </si>
  <si>
    <t>Önkormányzati műk. pénzmaradvány és vállalk. eredmény</t>
  </si>
  <si>
    <t>Mködési hitel felvétel</t>
  </si>
  <si>
    <t>Felhalmozási hitel felvétel</t>
  </si>
  <si>
    <t>Hitel felvétel</t>
  </si>
  <si>
    <t>Működési célu bevételek összesen</t>
  </si>
  <si>
    <t>Felhalmozási célu bevételek összesen</t>
  </si>
  <si>
    <t>Bevételek összesen</t>
  </si>
  <si>
    <t>I.Működési célu kiadások</t>
  </si>
  <si>
    <t>II.Felhalmozási c.kiadások</t>
  </si>
  <si>
    <t>Összesen kiadások (I+II)</t>
  </si>
  <si>
    <t>Költségvetési szervek műk.c.kiadása</t>
  </si>
  <si>
    <t>Költségvetési szervek c.felh.kiadása</t>
  </si>
  <si>
    <t>Költségvetési szervek kiadása</t>
  </si>
  <si>
    <t>Ktgv.szervek műk.pénzm. tartaléka, áthúzódó kiadások</t>
  </si>
  <si>
    <t>Ktgv.szervek felhalm.c.pénzm.felújítási és felhalm.áth. kiadások</t>
  </si>
  <si>
    <t>Ktgv.szervek pénzmaradvány tartalék, áthúzódó kiadások</t>
  </si>
  <si>
    <t>Önkormányzati gazdálkodás műk.c.kiadásai és műk.c.hitel</t>
  </si>
  <si>
    <t>Önkormányzati gazd. felh.c.kiadásai és fejlesztési c. hitel tőketörlesztése</t>
  </si>
  <si>
    <t>Önkormányzati gazd. kiadásai</t>
  </si>
  <si>
    <t>Intézmény finanszírozás</t>
  </si>
  <si>
    <t>Működési c.pótigény</t>
  </si>
  <si>
    <t>Pótigények összesen</t>
  </si>
  <si>
    <t>Működési célu kiadások összesen</t>
  </si>
  <si>
    <t>Felhalmozási célu kiadások összesen</t>
  </si>
  <si>
    <t>Kiadások összesen</t>
  </si>
  <si>
    <t>I.Működési célu költségvetés egyenlege</t>
  </si>
  <si>
    <t>II.Felh. c.költségv. egyenlege</t>
  </si>
  <si>
    <t>Összesen hitel, hiány(I+II)</t>
  </si>
  <si>
    <t xml:space="preserve">Működési költségvetés egyenlege </t>
  </si>
  <si>
    <t xml:space="preserve">Felh. célu  költségvetés egyenlege </t>
  </si>
  <si>
    <t>Egyenleg</t>
  </si>
  <si>
    <t>Megjegyzés : hiány = ( - )</t>
  </si>
  <si>
    <t xml:space="preserve">                    többlet = (+)</t>
  </si>
  <si>
    <t>Sor- szám</t>
  </si>
  <si>
    <t>Megnevezés</t>
  </si>
  <si>
    <t>összesen</t>
  </si>
  <si>
    <t xml:space="preserve"> Helyi adók *</t>
  </si>
  <si>
    <t>Osztalékok, koncessziós díjak, hozambevétel</t>
  </si>
  <si>
    <t>Díjak, pótlékok,  bírságok</t>
  </si>
  <si>
    <t>Tárgyi eszközök, immateriális javak, vagyoni értékű jog értékesítése, vagyonhasznosításból származó bevétel</t>
  </si>
  <si>
    <t xml:space="preserve"> - Tárgyi eszköz, immateriális javak, vagyoni értékű jog értékesítése</t>
  </si>
  <si>
    <t xml:space="preserve"> - Vagyonhasznosításból származó bevétel*</t>
  </si>
  <si>
    <t>Részvények, részesedések értékesítése</t>
  </si>
  <si>
    <t>Vállalat értékesítéséből, privatizációból származó bevételek</t>
  </si>
  <si>
    <t>Kezességvállalással kapcsolatos megtérülés</t>
  </si>
  <si>
    <t xml:space="preserve"> Saját bevételek (1-7.) összesen:</t>
  </si>
  <si>
    <t xml:space="preserve"> Saját bevételek 50%-a:</t>
  </si>
  <si>
    <t>Előző években keletkezett tárgyévet terhelő fizetési kötelezettség (11+…+19)</t>
  </si>
  <si>
    <t>11.</t>
  </si>
  <si>
    <t>Felvett, átvállalt hitel és annak tőkettartozása</t>
  </si>
  <si>
    <t>12.</t>
  </si>
  <si>
    <t>Felvett, átvállalt kölcsön és annak tőkettartozása</t>
  </si>
  <si>
    <t>13.</t>
  </si>
  <si>
    <t>Hitelviszonyt megtestesítő értékpapírok</t>
  </si>
  <si>
    <t>14.</t>
  </si>
  <si>
    <t>Adott váltó</t>
  </si>
  <si>
    <t>15.</t>
  </si>
  <si>
    <t>Pénzügyi lízing</t>
  </si>
  <si>
    <t>16.</t>
  </si>
  <si>
    <t>Halasztott fizetés</t>
  </si>
  <si>
    <t>17.</t>
  </si>
  <si>
    <t>Kezességvállalásból eredő fizetési kötelezettség</t>
  </si>
  <si>
    <t>18.</t>
  </si>
  <si>
    <t xml:space="preserve">Kamatfizetési kötelezettség </t>
  </si>
  <si>
    <t xml:space="preserve"> - Felvett, átvállalt hitel kamata</t>
  </si>
  <si>
    <t xml:space="preserve"> - Hitelviszonyt megtestesítő értékpapírok kamata</t>
  </si>
  <si>
    <t>Felújítási, felhalmozási célú kötelezettség a viziközmű vagyontárggyal kapcsolatban</t>
  </si>
  <si>
    <t>20.</t>
  </si>
  <si>
    <t>Tárgyévben keletkezett, illetve keletkező tárgyévet terhelő fizetési kötelezettség (21+29)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</si>
  <si>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</si>
  <si>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</si>
  <si>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</si>
  <si>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</si>
  <si>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</si>
  <si>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</si>
  <si>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</si>
  <si>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</si>
  <si>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</si>
  <si>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Fizetési kötelezettség összesen (10+20):</t>
  </si>
  <si>
    <t>31.</t>
  </si>
  <si>
    <t>Fizetési kötelezettségel csökkentett saját bevétel        (8-30):</t>
  </si>
  <si>
    <t xml:space="preserve">  </t>
  </si>
  <si>
    <t>Kedvezményben</t>
  </si>
  <si>
    <t>Közvetett támogatás</t>
  </si>
  <si>
    <t>részesülők száma</t>
  </si>
  <si>
    <t>Indokolás</t>
  </si>
  <si>
    <t>fő</t>
  </si>
  <si>
    <t>várható összege Ft</t>
  </si>
  <si>
    <t xml:space="preserve"> I. Helyi adó</t>
  </si>
  <si>
    <t xml:space="preserve"> - Helyi iparűzési adó</t>
  </si>
  <si>
    <t xml:space="preserve">   = méltányosságból elengedett adó</t>
  </si>
  <si>
    <t xml:space="preserve"> Helyi adókedvezmények összesen:</t>
  </si>
  <si>
    <t xml:space="preserve"> Lakbér kedvezmény összesen:</t>
  </si>
  <si>
    <t>-</t>
  </si>
  <si>
    <t xml:space="preserve">  Mindösszesen</t>
  </si>
  <si>
    <t>Bevétel -kiadás egyenleg</t>
  </si>
  <si>
    <t>Kiadások mindösszesen</t>
  </si>
  <si>
    <t>Intézményfinanszírozás</t>
  </si>
  <si>
    <t>IV. Intézményfinanszírozás</t>
  </si>
  <si>
    <t>Áthúzódó kötelezettségek összesen</t>
  </si>
  <si>
    <t>Felhalmozási c. önkormányzati pénzmaradványból felúj., felhalm.kiadások</t>
  </si>
  <si>
    <t>Költs.szervek felhalmozási c. pénzmaradványból felúj.,felhalm.kiadások</t>
  </si>
  <si>
    <t>Működési önkormányzati pénzmaradvány tartalék, áthúzódó kiadások</t>
  </si>
  <si>
    <t>Költségvetési szervek működési pénzmaradvány tartaléka, áthúzódó kiadások</t>
  </si>
  <si>
    <t>III. Áthúzódó kötelezettségek</t>
  </si>
  <si>
    <t>Tárgy évi kiadások összesen</t>
  </si>
  <si>
    <t>Költségvetési szervek és önk. felhalm. célú kiadásai</t>
  </si>
  <si>
    <t>Felhalmozási célú céltartalékok</t>
  </si>
  <si>
    <t>Felhalmozási célú pénzeszköz átadása államháztartáson kivülre</t>
  </si>
  <si>
    <t>Támogatásértékű felhalmozási célú átadás</t>
  </si>
  <si>
    <t>Fejlesztési c.hitel kamata</t>
  </si>
  <si>
    <t>Önkormányzatnál intézmény felújítások</t>
  </si>
  <si>
    <t>Beruházási kiadások</t>
  </si>
  <si>
    <t>Költségvetési szervek felhalmozási c.kiadása</t>
  </si>
  <si>
    <t>II. Felhalmozási célú kiadások</t>
  </si>
  <si>
    <t>Költségvetési szervek és önkormányzat műk. célú kiadásai</t>
  </si>
  <si>
    <t>Előző évi normatív hozzájárulás és központi tám. visszafiz.</t>
  </si>
  <si>
    <t>Működési célú céltartalékok</t>
  </si>
  <si>
    <t xml:space="preserve">                 - Ellátottak pénzbeli juttatása</t>
  </si>
  <si>
    <t xml:space="preserve">                 - Működési célú pénzeszköz átadás államháztartáson kivülre</t>
  </si>
  <si>
    <t xml:space="preserve">                 - Működési támogatásértékű kiadás</t>
  </si>
  <si>
    <t xml:space="preserve">                 - Dologi jell. kiadások</t>
  </si>
  <si>
    <t xml:space="preserve">                 - Munkaadót terh. járulék</t>
  </si>
  <si>
    <t xml:space="preserve">   -ebből:  - Személyi juttatás</t>
  </si>
  <si>
    <t>Önkormányzati műk.kiadások</t>
  </si>
  <si>
    <t>Költségvetési szervek működési célú kiadása</t>
  </si>
  <si>
    <t>I. Működési célú kiadások</t>
  </si>
  <si>
    <t>Bevételek mindösszesen</t>
  </si>
  <si>
    <t>költségvetési szervek finanszírozási bevételei</t>
  </si>
  <si>
    <t>VI. Költségvetési szervek finanszírozása</t>
  </si>
  <si>
    <t>Önkormányzati felhalmozási pénzmaradvány</t>
  </si>
  <si>
    <t>Önkormányzati működési pénzmaradvány</t>
  </si>
  <si>
    <t>Költségvetési szervek működési pénzmaradványa</t>
  </si>
  <si>
    <t>V. Pénzmaradvány</t>
  </si>
  <si>
    <t>Tárgy évi bevételek összesen</t>
  </si>
  <si>
    <t>Alap és vállalkozási tevékenységek közötti elszámolások</t>
  </si>
  <si>
    <t>Felhalmozási célú támogatási kölcsönök visszatérülés</t>
  </si>
  <si>
    <t>Működési célú támogatási kölcsönök visszatérülés</t>
  </si>
  <si>
    <t>III. Kölcsönök visszatérülése</t>
  </si>
  <si>
    <t>Költségvetési szervek és önkormányzat felh. célú bevételei</t>
  </si>
  <si>
    <t>Felhalmozási célú pénzeszközök átvétel államháztartáson kivülről</t>
  </si>
  <si>
    <t>Támogatásértékű felhalmozási bevételek</t>
  </si>
  <si>
    <t>Fejlesztési célú központosított előirányzat</t>
  </si>
  <si>
    <t>Önkormányzat felhalmozási célú egyéb bevételek</t>
  </si>
  <si>
    <t>Tárgyieszközök, immateriális javak értékesítése</t>
  </si>
  <si>
    <t>Költségvetési szervek felhalmozási célú bevétele</t>
  </si>
  <si>
    <t>II. Felhalmozási célú bevételek</t>
  </si>
  <si>
    <t>Költségvetési szervek és önkormányzat műk. célú bevételei</t>
  </si>
  <si>
    <t>Támogatásértékű működési bevétel</t>
  </si>
  <si>
    <t>Működési célú támogatásértékű bevételek</t>
  </si>
  <si>
    <t>Működési célú egyéb központi támogatások</t>
  </si>
  <si>
    <t>Helyi Önk. általános működésének és ágazati feladatainak finanszírozása</t>
  </si>
  <si>
    <t>Talajterhelési díj</t>
  </si>
  <si>
    <t>Gépjárműadó</t>
  </si>
  <si>
    <t>Bírság pótlék</t>
  </si>
  <si>
    <t>Idegenforgalmi adó</t>
  </si>
  <si>
    <t>Iparűzési adó</t>
  </si>
  <si>
    <t>Kommunális adó</t>
  </si>
  <si>
    <t>Építményadó</t>
  </si>
  <si>
    <t>Költségvetési szervek működési célú bevétele</t>
  </si>
  <si>
    <t>I. Működési célú bevételek</t>
  </si>
  <si>
    <t>Összesen</t>
  </si>
  <si>
    <t>Xll</t>
  </si>
  <si>
    <t>Xl</t>
  </si>
  <si>
    <t>X</t>
  </si>
  <si>
    <t>IX</t>
  </si>
  <si>
    <t>Vlll</t>
  </si>
  <si>
    <t>Vll</t>
  </si>
  <si>
    <t>Vl</t>
  </si>
  <si>
    <t>V</t>
  </si>
  <si>
    <t>IV</t>
  </si>
  <si>
    <t>III</t>
  </si>
  <si>
    <t>II</t>
  </si>
  <si>
    <t>I</t>
  </si>
  <si>
    <t>Önkormányzat kiadásai összesen:</t>
  </si>
  <si>
    <t>Önkormányzat bevételei összesen:</t>
  </si>
  <si>
    <t>Költségvetési szervek finanszírozási bevételei</t>
  </si>
  <si>
    <t>Felhalmozási célú kiadások összesen:</t>
  </si>
  <si>
    <t>Tartalékok</t>
  </si>
  <si>
    <t>Hosszúlejátarú hitel kamata</t>
  </si>
  <si>
    <t>Rövidejáratú hitel visszafizetése</t>
  </si>
  <si>
    <t>Felhalmozási célú kölcsön nyújtása és törlesztése</t>
  </si>
  <si>
    <t>Támogatásértékű felhalmozási kiadás</t>
  </si>
  <si>
    <t>Felhalmozási célú pénzeszközátadás államháztartáson kívülre</t>
  </si>
  <si>
    <t>Értékesített tárgyi eszközök és immateriális javak utáni áfa befizetés</t>
  </si>
  <si>
    <t>Felújítási kiadások )ÁFÁ-val együtt)</t>
  </si>
  <si>
    <t>Felhalmozási kiadások (ÁFA-val együtt)</t>
  </si>
  <si>
    <t>Felhalmozási célú bevételek összesen:</t>
  </si>
  <si>
    <t>Felhalmozási célú előző évi pénzmaradvány igénybevétele</t>
  </si>
  <si>
    <t>Hosszúlejáratú értékpapírok kibocsátása</t>
  </si>
  <si>
    <t xml:space="preserve">Hosszú lejátarú hitel </t>
  </si>
  <si>
    <t xml:space="preserve"> Egyéb felhalmozási bevétel</t>
  </si>
  <si>
    <t xml:space="preserve">Értékesített tárgyi eszközök és immateriális javak </t>
  </si>
  <si>
    <t>Támogatásértékű felhalmozási bevétel</t>
  </si>
  <si>
    <t>Felhalmozási célú pénzeszközátvétel államháztartáson kívülről</t>
  </si>
  <si>
    <t>Ön kormányzatok sajátos felhalmozási és tőke bevételei</t>
  </si>
  <si>
    <t>Önkormányzatok felhalmozási és tőke jellegű bevételei (levonva a felhalmozási célú pénzeszközátvétel államháztartáson kívülről)</t>
  </si>
  <si>
    <t>II. Felhalmozási célú bevételek és kiadások</t>
  </si>
  <si>
    <t>ezer Ft-ban</t>
  </si>
  <si>
    <t>Működési célú kiadások összesen:</t>
  </si>
  <si>
    <t>Rövid lejáratú hitel kamata</t>
  </si>
  <si>
    <t>Rövidlejáratú hitel visszafizetése</t>
  </si>
  <si>
    <t>Előző évi normatíva visszafizetése</t>
  </si>
  <si>
    <t>Ellátottak pénzbeli juttatása</t>
  </si>
  <si>
    <t>Támogatásértékű működési kiadás</t>
  </si>
  <si>
    <t>Működési célú pénzeszközátadás államháztartáson kívülre, egyéb támogatás</t>
  </si>
  <si>
    <t xml:space="preserve">Dologi kiadások és egyéb folyó kiadások(levonva az értékesített tárgyi eszközök és immateriális javak utáni áfa befizetés és kamatkifizetés) </t>
  </si>
  <si>
    <t>Munkaadókat terhelő járulékok</t>
  </si>
  <si>
    <t xml:space="preserve">Személyi juttatások </t>
  </si>
  <si>
    <t>Működési célú bevételek összesen:</t>
  </si>
  <si>
    <t>Működési pénzmaradvány igénybevétele</t>
  </si>
  <si>
    <t>Rövid lejáratú hitel</t>
  </si>
  <si>
    <t>Működési célú kölcsön visszatérülése,igénybevétele</t>
  </si>
  <si>
    <t>Támogatársértékű működési bevétel</t>
  </si>
  <si>
    <t>Működési célú pénzeszközátvétel államháztartáson kívülről</t>
  </si>
  <si>
    <t xml:space="preserve">Önkormányzatok költségvetési támogatása </t>
  </si>
  <si>
    <t xml:space="preserve">Önkormányzatok sajátos működési bevételei </t>
  </si>
  <si>
    <t>Intézményi működési bevételek (levonva a felhalmozási áfa visszatérülések, értékesített tárgyi eszközök és immateriális javak áfá-ja, működési célú pénzeszköz átvétel államháztartáson kívülről)</t>
  </si>
  <si>
    <t xml:space="preserve">I. Működési bevételek és kiadások </t>
  </si>
  <si>
    <t>A működési és fejlesztési célú bevételek és kiadások</t>
  </si>
  <si>
    <t>2025. év</t>
  </si>
  <si>
    <t>2026. év</t>
  </si>
  <si>
    <t>2027. év</t>
  </si>
  <si>
    <t>Megjegyzés</t>
  </si>
  <si>
    <t>előirányzat</t>
  </si>
  <si>
    <t>Szerződött kötelezettségvállalások:</t>
  </si>
  <si>
    <t>Szerződött kötelezettségek összesen:</t>
  </si>
  <si>
    <t>Kezességvállalások</t>
  </si>
  <si>
    <t>Kezességvállalás összesen:</t>
  </si>
  <si>
    <t>1. +2. Összesen:</t>
  </si>
  <si>
    <t>Pályázatokhoz, projektekhez kapcs. kötelezettségvállalások:</t>
  </si>
  <si>
    <t>Pályázatokhoz kapcsolódó kötelezettségvállalások összesen:</t>
  </si>
  <si>
    <t>1.+2.+3. Összesen:</t>
  </si>
  <si>
    <t xml:space="preserve"> - Kommunális adó</t>
  </si>
  <si>
    <t xml:space="preserve"> - Építményadó</t>
  </si>
  <si>
    <t xml:space="preserve">  = méltányosságból elengedett adó</t>
  </si>
  <si>
    <t xml:space="preserve">   = méltányosságból elengedett</t>
  </si>
  <si>
    <t xml:space="preserve">  = méltányosságból elengedett összeg</t>
  </si>
  <si>
    <t>Ellátottak térítési díja, kártérítés összesen</t>
  </si>
  <si>
    <t xml:space="preserve">  = méltányosságból elengedett kölcsön</t>
  </si>
  <si>
    <t>Lakásépítés, lakásfelújításhoz nyújtott kölcsönök összesen</t>
  </si>
  <si>
    <t>Sor-</t>
  </si>
  <si>
    <t>szám</t>
  </si>
  <si>
    <t>eredeti ei.</t>
  </si>
  <si>
    <t>kötelező feladat</t>
  </si>
  <si>
    <t>önként vállalt feladat</t>
  </si>
  <si>
    <t>állami (állam-igazgatási) feladatok</t>
  </si>
  <si>
    <t>I.Tárgy évi működési célú bevételek</t>
  </si>
  <si>
    <t>Ktgvetési szervek működési bevétele</t>
  </si>
  <si>
    <t>1,1,1</t>
  </si>
  <si>
    <r>
      <t xml:space="preserve">Ebből: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élelmezési bevételek áfá-val</t>
    </r>
  </si>
  <si>
    <t>1,1,2</t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</si>
  <si>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egyéb intézményi működési bevételek</t>
    </r>
  </si>
  <si>
    <t>Egyéb működési bevételek összesen</t>
  </si>
  <si>
    <t>1,2,1</t>
  </si>
  <si>
    <t>Támogatásérétkű működési bevételek összesen</t>
  </si>
  <si>
    <t>1,2,1,1</t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</si>
  <si>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OEP alapból támogatásértékű működési bevétel</t>
    </r>
  </si>
  <si>
    <t>1,2,1,2</t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</si>
  <si>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egyéb támogatásértékű működési bevétel</t>
    </r>
  </si>
  <si>
    <t>1,2,2</t>
  </si>
  <si>
    <t>Működési c. pénzeszköz átvétel államháztartáson kívülről</t>
  </si>
  <si>
    <t>1,2,3</t>
  </si>
  <si>
    <t>Egyéb működési bevétel bevétel</t>
  </si>
  <si>
    <t>Önkormányzat működési célú bevételei összesen</t>
  </si>
  <si>
    <t>Működési bevételek összesen</t>
  </si>
  <si>
    <t>2,1,1</t>
  </si>
  <si>
    <t xml:space="preserve">Működési c.önkormányzati egyéb bevételek </t>
  </si>
  <si>
    <t>2,1,2</t>
  </si>
  <si>
    <t>Működési célú Áfa megtérülés</t>
  </si>
  <si>
    <t>2,1,3</t>
  </si>
  <si>
    <t>Kiszámlázott termékek és szolgáltatások ÁFA-ja</t>
  </si>
  <si>
    <t>2,1,4</t>
  </si>
  <si>
    <t>Felhalmozási kiadással kapcsolatos fordított áfa (technikai)</t>
  </si>
  <si>
    <t>2,1,5</t>
  </si>
  <si>
    <t>Értékesített tárgyi eszközök és immateriális javak ÁFA-ja</t>
  </si>
  <si>
    <t>2,1,6</t>
  </si>
  <si>
    <t>Sajátos működési bevételek összesen</t>
  </si>
  <si>
    <t>2,2,1</t>
  </si>
  <si>
    <t>Helyi   adók és kapcsolódó pótlékok, bírságok</t>
  </si>
  <si>
    <t>2,2,1,1</t>
  </si>
  <si>
    <r>
      <t>Ebből: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építményadó</t>
    </r>
  </si>
  <si>
    <t>2,2,1,2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</si>
  <si>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telekadó</t>
    </r>
  </si>
  <si>
    <t>2,2,1,3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</si>
  <si>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kommunális adó</t>
    </r>
  </si>
  <si>
    <t>2,2,1,4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</si>
  <si>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iparűzési adó</t>
    </r>
  </si>
  <si>
    <t>2,2,1,5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</si>
  <si>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idegenforgalmi  adó</t>
    </r>
  </si>
  <si>
    <t>2,2,1,6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</si>
  <si>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adóhátralékok beszedése</t>
    </r>
  </si>
  <si>
    <t>2,2,2</t>
  </si>
  <si>
    <t>Átengedett központi adók</t>
  </si>
  <si>
    <t>2,2,2,1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</si>
  <si>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gépjárműadó</t>
    </r>
  </si>
  <si>
    <t>2,2,2,2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</si>
  <si>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termőföld bérbeadásából származó jöv.adó</t>
    </r>
  </si>
  <si>
    <t>2,2,4</t>
  </si>
  <si>
    <t>Bírságok, pótlékok és egyéb sajátos bevételek</t>
  </si>
  <si>
    <t>2,2,4,1</t>
  </si>
  <si>
    <r>
      <t xml:space="preserve">Ebből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bírság - és pótlék</t>
    </r>
  </si>
  <si>
    <t>2,2,4,2</t>
  </si>
  <si>
    <r>
      <t xml:space="preserve"> 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talajterhelési díj</t>
    </r>
  </si>
  <si>
    <t>Működési támogatások összesen</t>
  </si>
  <si>
    <t>2,3,1</t>
  </si>
  <si>
    <t>2,3,2</t>
  </si>
  <si>
    <t xml:space="preserve">Működési célú egyéb központi támogatások </t>
  </si>
  <si>
    <t>2,4,1</t>
  </si>
  <si>
    <t xml:space="preserve">Működési célú tám. értékű bevételek </t>
  </si>
  <si>
    <t>2,4,2</t>
  </si>
  <si>
    <t>Támogatás értékű működési bevétel</t>
  </si>
  <si>
    <t>Önkormányzat működési célú pénzmaradványa</t>
  </si>
  <si>
    <t>I.</t>
  </si>
  <si>
    <t>Költségvetési szervek és önkormányzat műk. célú bevételei(1+2)</t>
  </si>
  <si>
    <t>II. Tárgy évi felhalmozási  célú bevételek</t>
  </si>
  <si>
    <t>Felhalmozási és tőkejellegű bevételek</t>
  </si>
  <si>
    <t>Egyéb felhalmozási bevételek összesen</t>
  </si>
  <si>
    <t>Támogatásértékű felhalmozási bevételek összesen</t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</si>
  <si>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OEP alapból támogatásértékű felhalmozási bevétel</t>
    </r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</si>
  <si>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egyéb támogatásértékű felhalmozási bevétel</t>
    </r>
  </si>
  <si>
    <t>Felhalmozási c. pénzeszköz átvétel államháztartáson kívülről</t>
  </si>
  <si>
    <t>Előző évi felhalmozási c. pénzmaradvány átvétele</t>
  </si>
  <si>
    <t>Önkormányzat  felhalmozási célú bevételei összesen</t>
  </si>
  <si>
    <t>Felhalmozási és tőkejellegű bevételek összesen</t>
  </si>
  <si>
    <t>Tárgyi eszközök, immateriális javak értékesítése</t>
  </si>
  <si>
    <t>Sajátos felhalmozási és tőke bevételek</t>
  </si>
  <si>
    <t>2,1,3,1</t>
  </si>
  <si>
    <t>Osztalék</t>
  </si>
  <si>
    <t>Fejlesztési célú támogatások</t>
  </si>
  <si>
    <t>Felhalmozási célú pénzeszköz átvétel áh-on kívülről</t>
  </si>
  <si>
    <t>II.</t>
  </si>
  <si>
    <t>Költségvetési szervek és önkormányzat felh. célú bevételei (1+2)</t>
  </si>
  <si>
    <t>III.</t>
  </si>
  <si>
    <t>Működési célú támogatási kölcsönök visszatérülése</t>
  </si>
  <si>
    <t>Felhalmozási célú támogatási kölcsönök visszatérülése</t>
  </si>
  <si>
    <t>IV.</t>
  </si>
  <si>
    <t>Tárgy évi bevétel mindösszesen (I+II+III+IV)</t>
  </si>
  <si>
    <t>Működési önkormányzati pénzmaradvány</t>
  </si>
  <si>
    <t>Költségvetési szervek felhalmozási pénzmaradványa</t>
  </si>
  <si>
    <t>Felhalmozási önkormányzati pénzmaradvány</t>
  </si>
  <si>
    <t>Pénzmaradvány összesen</t>
  </si>
  <si>
    <t>Bevételek összesen (I+II+III+IV+V+VI)</t>
  </si>
  <si>
    <t>I.Tárgyévi működési célú kiadások</t>
  </si>
  <si>
    <r>
      <t>Ebből: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személyi juttatás</t>
    </r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</si>
  <si>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munkaadót terhelő járulékok</t>
    </r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</si>
  <si>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dologi és egyéb folyó kiadás</t>
    </r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</si>
  <si>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egyéb működési kiadások összesen</t>
    </r>
  </si>
  <si>
    <t>1,4,1</t>
  </si>
  <si>
    <r>
      <t xml:space="preserve">ebből: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működési támogatásértékű kiadás</t>
    </r>
  </si>
  <si>
    <t>1,4,2</t>
  </si>
  <si>
    <r>
      <t xml:space="preserve">      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működési c. átadás államháztart-on kívülre</t>
    </r>
  </si>
  <si>
    <t>1,4,3</t>
  </si>
  <si>
    <r>
      <t xml:space="preserve">      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társadalom- és szociálpolitikai juttatások</t>
    </r>
  </si>
  <si>
    <t>1,4,4</t>
  </si>
  <si>
    <r>
      <t xml:space="preserve">      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előző évi működési c.pénzmaradvány átadása</t>
    </r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</si>
  <si>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ellátottak pénzbeni juttatása</t>
    </r>
  </si>
  <si>
    <t>Önkormányzat működési c. kiadásai  összesen(2,1+2,2...+2,5)</t>
  </si>
  <si>
    <t>Önkormányzati működési kiadások</t>
  </si>
  <si>
    <r>
      <t xml:space="preserve">ebből: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személyi juttatás</t>
    </r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</si>
  <si>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munkaadót terhelő járulékok</t>
    </r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</si>
  <si>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dologi és egyéb folyó kiadás</t>
    </r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</si>
  <si>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egyéb működési kiadások összesen</t>
    </r>
  </si>
  <si>
    <t>2,1,4,1</t>
  </si>
  <si>
    <r>
      <t xml:space="preserve">ebből: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működési támogatásértékű kiadás</t>
    </r>
  </si>
  <si>
    <t>2,1,4,2,1</t>
  </si>
  <si>
    <r>
      <t xml:space="preserve">        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működési c. átadás államháztart-on kívülre</t>
    </r>
  </si>
  <si>
    <t>2,1,4,3</t>
  </si>
  <si>
    <r>
      <t xml:space="preserve">                   ellátottak pénzbeli juttatása</t>
    </r>
    <r>
      <rPr>
        <i/>
        <sz val="10"/>
        <color indexed="8"/>
        <rFont val="Times New Roman"/>
        <family val="1"/>
        <charset val="238"/>
      </rPr>
      <t xml:space="preserve"> </t>
    </r>
  </si>
  <si>
    <t>2,1,4,4</t>
  </si>
  <si>
    <r>
      <t xml:space="preserve">        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előző évi működési c.pénzmaradvány átadása</t>
    </r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</si>
  <si>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ellátottak pénzbeli juttatása</t>
    </r>
  </si>
  <si>
    <t>Likvídhitel  kamata</t>
  </si>
  <si>
    <t xml:space="preserve">Működési célú céltartalékok </t>
  </si>
  <si>
    <t>Előző évi normatív hozzájárulás és közp.tám.visszafizetése</t>
  </si>
  <si>
    <t>Személyi juttatás, munkaadói járulék és dologi előirányzat elvonása</t>
  </si>
  <si>
    <t>Nem kiemelt dologi kiadások      %-os elvonása</t>
  </si>
  <si>
    <t>Tárgy évi költségvetési szervek és önkormányzat működési kiadásai (1+2+3+4)</t>
  </si>
  <si>
    <t>II. Tárgy évi felhalmozási c. kiadások</t>
  </si>
  <si>
    <r>
      <t xml:space="preserve"> Ebből: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beruházási kiadások áfá-val</t>
    </r>
  </si>
  <si>
    <r>
      <t xml:space="preserve">    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felújítási kiadások áfá-val</t>
    </r>
  </si>
  <si>
    <t>Önkormányzati felhalmozási c.kiadások összesen</t>
  </si>
  <si>
    <t>Beruházási kiadások áfá-val összesen</t>
  </si>
  <si>
    <t xml:space="preserve">Önkormányzati felh. és felh.jellegű kiadások, átadások </t>
  </si>
  <si>
    <t xml:space="preserve">Beruházási kiadások </t>
  </si>
  <si>
    <t>Felújítási kiadások áfá-val összesen</t>
  </si>
  <si>
    <t>Egyéb felhalmozási kiadások összesen</t>
  </si>
  <si>
    <r>
      <t xml:space="preserve">ebből: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 xml:space="preserve"> támogatásértékű felhalmozási kiadások</t>
    </r>
  </si>
  <si>
    <r>
      <t xml:space="preserve">          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felhalmozási c. pénzeszköz átadása államháztart-on kívülre</t>
    </r>
  </si>
  <si>
    <t>2,3,3</t>
  </si>
  <si>
    <r>
      <t xml:space="preserve">          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áfa befizetés</t>
    </r>
  </si>
  <si>
    <t>Fejlesztési c.hitel és kötvény kamata</t>
  </si>
  <si>
    <t xml:space="preserve">Felhalmozási célú céltartalékok </t>
  </si>
  <si>
    <t>Tárgy évi költségvetési szervek és önkormányzat felhalmozási célú kiadásai(1+2)</t>
  </si>
  <si>
    <t>Tárgy évi kiadások összesen (I+II)</t>
  </si>
  <si>
    <t>Költs.szervek felhalm.c.pénzmaradv.ból felúj. és felhalm. áth. kiadások</t>
  </si>
  <si>
    <t>Felhalm. c. önkormányzati pénzmaradványból felúj. és felhalm. áth. kiadások</t>
  </si>
  <si>
    <t>Pénzmaradvány tartalék, áthúzódó kötelezettség összesen</t>
  </si>
  <si>
    <t>IV. Költségvetési többlet</t>
  </si>
  <si>
    <t>Költségvetési többlet összesen</t>
  </si>
  <si>
    <t>V. Működési célú hitel törlesztés</t>
  </si>
  <si>
    <t>Áthúzódó költségvetési kiadások / Folyószámlahitel  törlesztése</t>
  </si>
  <si>
    <t>Működési célú hitel törlesztése összesen</t>
  </si>
  <si>
    <t>V. Fejlesztési célú hitel tőketörlesztés</t>
  </si>
  <si>
    <t>Fejlesztési c.hitel és kötvény törlesztése</t>
  </si>
  <si>
    <t>Fejlesztési célú hitel tőketörlesztése összesen</t>
  </si>
  <si>
    <t>Kiadások mindösszesen (I+II+III+IV+V)</t>
  </si>
  <si>
    <t>VI. Kaposmenti Hulladékgazdálkodási Társulás kiadása</t>
  </si>
  <si>
    <t>Működési célú kiadások</t>
  </si>
  <si>
    <t>Felhalmozási célú kiadások</t>
  </si>
  <si>
    <t>Tárgy évi kiadás összesen</t>
  </si>
  <si>
    <t>Kiadás összesen</t>
  </si>
  <si>
    <t>Kiadások mindösszesen (I+II+III+IV+V+VI)</t>
  </si>
  <si>
    <t>2028. év</t>
  </si>
  <si>
    <t>Simontornya</t>
  </si>
  <si>
    <t>Tolnanémedi</t>
  </si>
  <si>
    <t>Nagyszékely</t>
  </si>
  <si>
    <t>Pálfa</t>
  </si>
  <si>
    <t>Pincehely</t>
  </si>
  <si>
    <t>Sárszentlőrinc</t>
  </si>
  <si>
    <t>Óvoda működtetés</t>
  </si>
  <si>
    <t>Bölcsöde működés</t>
  </si>
  <si>
    <t>Bölcsödei bértámogatás</t>
  </si>
  <si>
    <t>Bértámogatás</t>
  </si>
  <si>
    <t>segítő bértámogatás</t>
  </si>
  <si>
    <t>II kategóriás bérkiegészítés</t>
  </si>
  <si>
    <t>Mesterképzés bérkiegészítés</t>
  </si>
  <si>
    <t>személyi juttatások</t>
  </si>
  <si>
    <t>MAJ</t>
  </si>
  <si>
    <t>Jubileumi jutalom</t>
  </si>
  <si>
    <t>Cafetéria</t>
  </si>
  <si>
    <t>Cafeteria MAJ</t>
  </si>
  <si>
    <t>Bölcsis bér</t>
  </si>
  <si>
    <t>Bölcsis MAJ</t>
  </si>
  <si>
    <t>Különbözet</t>
  </si>
  <si>
    <t>havonta fizetendő</t>
  </si>
  <si>
    <t xml:space="preserve">Nagyszékely </t>
  </si>
  <si>
    <t>pedagógus létszám</t>
  </si>
  <si>
    <t>segítő létszám</t>
  </si>
  <si>
    <t>gyerek létszám</t>
  </si>
  <si>
    <t>bölcsis dolgozó</t>
  </si>
  <si>
    <t>bölcsis gyerek létszám</t>
  </si>
  <si>
    <t>óvoda működés 12hó</t>
  </si>
  <si>
    <t>bölcsi működés 12 hó</t>
  </si>
  <si>
    <t>bölcsödei bér támogatás</t>
  </si>
  <si>
    <t>II kategóriás bér kiegészítés</t>
  </si>
  <si>
    <t>mesterképzés kiegészítés</t>
  </si>
  <si>
    <t>Vezető óvonő  bér felosztása</t>
  </si>
  <si>
    <t>éves bér</t>
  </si>
  <si>
    <t>étkezési hj</t>
  </si>
  <si>
    <t>1 főre jutó ktg</t>
  </si>
  <si>
    <t>gyereklétszám</t>
  </si>
  <si>
    <t>éves  ktg</t>
  </si>
  <si>
    <t>havi ktg</t>
  </si>
  <si>
    <t>Phely bölcsi</t>
  </si>
  <si>
    <t>Stornya bölcsi</t>
  </si>
  <si>
    <t>Intézmény</t>
  </si>
  <si>
    <t>nyitó</t>
  </si>
  <si>
    <t>átlag</t>
  </si>
  <si>
    <t>záró</t>
  </si>
  <si>
    <t>létszám</t>
  </si>
  <si>
    <t>létszámkeret</t>
  </si>
  <si>
    <t>Intézmények</t>
  </si>
  <si>
    <t>1)</t>
  </si>
  <si>
    <t>Vak Bottyán Óvoda</t>
  </si>
  <si>
    <t>Óvodai intézményegység</t>
  </si>
  <si>
    <t xml:space="preserve"> - Simontornya Tagóvoda</t>
  </si>
  <si>
    <t xml:space="preserve"> - Tolnanémedi Tagóvoda</t>
  </si>
  <si>
    <t xml:space="preserve"> - Nagyszékely Tagóvoda</t>
  </si>
  <si>
    <t xml:space="preserve"> - Pincehely Tagóvoda</t>
  </si>
  <si>
    <t xml:space="preserve"> - Pálfa Tagóvoda</t>
  </si>
  <si>
    <t xml:space="preserve"> - Sárszentlőrinc Tagóvoda</t>
  </si>
  <si>
    <t>Óvoda összesen:</t>
  </si>
  <si>
    <t>Vak Bottyán Bölcsöde</t>
  </si>
  <si>
    <t>Bölcsödei intézményegység</t>
  </si>
  <si>
    <t xml:space="preserve">  Simontornya</t>
  </si>
  <si>
    <t xml:space="preserve">  Pincehely</t>
  </si>
  <si>
    <t>Bölcsöde összesen</t>
  </si>
  <si>
    <t>ÖSSZESEN</t>
  </si>
  <si>
    <t>VI. Finanszírozás</t>
  </si>
  <si>
    <t>irányító szervi finanszírozás</t>
  </si>
  <si>
    <t>Finanszírozás összesen</t>
  </si>
  <si>
    <t>Irányítószervi finanszírozás</t>
  </si>
  <si>
    <t>9 melléklet</t>
  </si>
  <si>
    <t>10 melléklet</t>
  </si>
  <si>
    <t>bér támogatás 12 hó</t>
  </si>
  <si>
    <t>segítő bértámogatás 12 hó</t>
  </si>
  <si>
    <t>Bérfelosztás</t>
  </si>
  <si>
    <t>2029. év</t>
  </si>
  <si>
    <t>Simontornyai Köznevelési Társulás</t>
  </si>
  <si>
    <t>2030. év</t>
  </si>
  <si>
    <t>2024. évi terv</t>
  </si>
  <si>
    <t>Fejlesztő pdagógus, logopédus</t>
  </si>
  <si>
    <t xml:space="preserve"> II. Lakbér tartozás elengedése:</t>
  </si>
  <si>
    <t>III. Ellátottak térítési díja, kártérítés</t>
  </si>
  <si>
    <t>IV. Lakásépítés, lakásfelújításhoz nyújtott kölcsönök</t>
  </si>
  <si>
    <t>V. Egyéb nyújtott kedvezmény</t>
  </si>
  <si>
    <t>5 fő</t>
  </si>
  <si>
    <t>Simontornyai bölcsőde</t>
  </si>
  <si>
    <t xml:space="preserve">Pincehely bölcsőde </t>
  </si>
  <si>
    <t>számított térítésidíj</t>
  </si>
  <si>
    <t xml:space="preserve"> térítési díj</t>
  </si>
  <si>
    <t>Beruházás</t>
  </si>
  <si>
    <t xml:space="preserve">Dologi kiadás </t>
  </si>
  <si>
    <t>Közfogis</t>
  </si>
  <si>
    <t>2025. évi terv</t>
  </si>
  <si>
    <t>12 melléklet</t>
  </si>
  <si>
    <t>11 melléklet</t>
  </si>
  <si>
    <t>Kisszékely</t>
  </si>
  <si>
    <t>egyéb kiadás</t>
  </si>
  <si>
    <t>2025. évre</t>
  </si>
  <si>
    <t>2026. évi terv</t>
  </si>
  <si>
    <t>15 melléklet</t>
  </si>
  <si>
    <t>üzemeltetés támogatás</t>
  </si>
  <si>
    <t>elismert segítő  létszám: 20 fő</t>
  </si>
  <si>
    <t>esélyteremtési pótlék</t>
  </si>
  <si>
    <t>Ruhapénz</t>
  </si>
  <si>
    <t>Bölcsőde dologi</t>
  </si>
  <si>
    <t>2024.évi</t>
  </si>
  <si>
    <t>A 2024. évi eredeti előirányzatból</t>
  </si>
  <si>
    <t>2031. év</t>
  </si>
  <si>
    <t>2026. évre</t>
  </si>
  <si>
    <t>2027. évi terv</t>
  </si>
  <si>
    <t>Esélyteremtési támogatás</t>
  </si>
  <si>
    <t>Túlóra átfedésre</t>
  </si>
  <si>
    <t>1 napra jutó szolgáltatási önktg</t>
  </si>
  <si>
    <t>1 napra jutó állami támogatás</t>
  </si>
  <si>
    <t>esélyteremtési</t>
  </si>
  <si>
    <t>Túlóra</t>
  </si>
  <si>
    <t>Ruhapénz MAJ</t>
  </si>
  <si>
    <t>2025.évi</t>
  </si>
  <si>
    <t>A 2025. évi eredeti előirányzatból</t>
  </si>
  <si>
    <t xml:space="preserve">Eltérés (2025.eredeti ei.-2024.eredeti ei.) </t>
  </si>
  <si>
    <t>2025 év</t>
  </si>
  <si>
    <t>2032. év</t>
  </si>
  <si>
    <t>(kedvezmény) 2025. évi</t>
  </si>
  <si>
    <t xml:space="preserve">2025/2026/2027. évi alakulását bemutató mérleg </t>
  </si>
  <si>
    <t>2027. évre</t>
  </si>
  <si>
    <t>2024. évi mód.új előirányzat</t>
  </si>
  <si>
    <t>2028. évi terv</t>
  </si>
  <si>
    <t xml:space="preserve">Óvoda társulás 2025 </t>
  </si>
  <si>
    <t>2025. évi bevételek</t>
  </si>
  <si>
    <t>Vak Bottyán Óvoda létszámkerete 2025. év</t>
  </si>
  <si>
    <t>2025.I.1-ei</t>
  </si>
  <si>
    <t>Térítési díjak 2025                                                       13 melléklet</t>
  </si>
  <si>
    <t>2025. évi szolgáltatási önköltség</t>
  </si>
  <si>
    <t>2025. évi állami támogatás</t>
  </si>
  <si>
    <t>Óvoda társulás 2025</t>
  </si>
  <si>
    <t>17723000/230/5=15411 Ft/fő/nap</t>
  </si>
  <si>
    <t>10235000/230/5= 8900/fő/nap</t>
  </si>
  <si>
    <t>15411-8900=6510/fő/nap</t>
  </si>
  <si>
    <t>6510 Ft/fő/nap</t>
  </si>
  <si>
    <t>14 fő</t>
  </si>
  <si>
    <t>316110000/230/14=9817 Ft/fő/nap</t>
  </si>
  <si>
    <t>28656000/230/14= 8899/fő/nap</t>
  </si>
  <si>
    <t>9817-8899=918/fő/nap</t>
  </si>
  <si>
    <t>915 Ft/fő/nap</t>
  </si>
  <si>
    <t>elismert pedagógus létszám: 30,9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</si>
</sst>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"/>
    <numFmt numFmtId="165" formatCode="#,##0\ _F_t"/>
    <numFmt numFmtId="166" formatCode="#\ ##0"/>
    <numFmt numFmtId="167" formatCode="#,##0.0"/>
  </numFmts>
  <fonts count="78" x14ac:knownFonts="1"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11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1"/>
      <name val="Times New Roman CE"/>
      <charset val="238"/>
    </font>
    <font>
      <sz val="12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i/>
      <sz val="12"/>
      <name val="Times New Roman CE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Times New Roman CE"/>
      <family val="1"/>
      <charset val="238"/>
    </font>
    <font>
      <sz val="10"/>
      <color theme="1"/>
      <name val="Times New Roman CE"/>
      <family val="1"/>
      <charset val="238"/>
    </font>
    <font>
      <b/>
      <i/>
      <sz val="11"/>
      <color theme="1"/>
      <name val="Times New Roman CE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 CE"/>
      <charset val="238"/>
    </font>
    <font>
      <sz val="9"/>
      <color theme="1"/>
      <name val="Times New Roman CE"/>
      <family val="1"/>
      <charset val="238"/>
    </font>
    <font>
      <b/>
      <sz val="9"/>
      <color theme="1"/>
      <name val="Times New Roman CE"/>
      <charset val="238"/>
    </font>
    <font>
      <b/>
      <i/>
      <sz val="12"/>
      <color theme="1"/>
      <name val="Times New Roman CE"/>
      <family val="1"/>
      <charset val="238"/>
    </font>
    <font>
      <sz val="8"/>
      <color theme="1"/>
      <name val="Times New Roman CE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Times New Roman CE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4"/>
      <color theme="1"/>
      <name val="Times New Roman CE"/>
      <family val="1"/>
      <charset val="238"/>
    </font>
    <font>
      <sz val="10"/>
      <color theme="1"/>
      <name val="Times New Roman CE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8"/>
      <name val="Times New Roman"/>
      <family val="1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b/>
      <sz val="9"/>
      <name val="Times New Roman CE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i/>
      <sz val="12"/>
      <color theme="1"/>
      <name val="Times New Roman"/>
      <family val="1"/>
      <charset val="238"/>
    </font>
    <font>
      <sz val="10"/>
      <color indexed="8"/>
      <name val="Wingdings"/>
      <charset val="2"/>
    </font>
    <font>
      <sz val="10"/>
      <color indexed="8"/>
      <name val="Times New Roman"/>
      <family val="1"/>
      <charset val="238"/>
    </font>
    <font>
      <i/>
      <sz val="10"/>
      <color theme="1"/>
      <name val="Times New Roman CE"/>
      <charset val="238"/>
    </font>
    <font>
      <i/>
      <sz val="10"/>
      <color theme="1"/>
      <name val="Times New Roman"/>
      <family val="1"/>
      <charset val="238"/>
    </font>
    <font>
      <i/>
      <sz val="10"/>
      <color indexed="8"/>
      <name val="Wingdings"/>
      <charset val="2"/>
    </font>
    <font>
      <i/>
      <sz val="10"/>
      <color indexed="8"/>
      <name val="Times New Roman"/>
      <family val="1"/>
      <charset val="238"/>
    </font>
    <font>
      <i/>
      <sz val="10"/>
      <color theme="1"/>
      <name val="Times New Roman CE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color theme="1"/>
      <name val="Times New Roman CE"/>
      <family val="1"/>
      <charset val="238"/>
    </font>
    <font>
      <b/>
      <i/>
      <sz val="12"/>
      <color theme="1"/>
      <name val="Times New Roman CE"/>
      <charset val="238"/>
    </font>
    <font>
      <sz val="10"/>
      <color theme="1"/>
      <name val="Calibri Light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8" fillId="0" borderId="0"/>
    <xf numFmtId="0" fontId="15" fillId="0" borderId="0"/>
    <xf numFmtId="0" fontId="14" fillId="0" borderId="0"/>
    <xf numFmtId="0" fontId="41" fillId="0" borderId="0"/>
    <xf numFmtId="0" fontId="15" fillId="0" borderId="0"/>
    <xf numFmtId="0" fontId="1" fillId="0" borderId="0"/>
    <xf numFmtId="0" fontId="14" fillId="0" borderId="0"/>
  </cellStyleXfs>
  <cellXfs count="74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righ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164" fontId="3" fillId="0" borderId="15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 indent="1"/>
    </xf>
    <xf numFmtId="164" fontId="6" fillId="0" borderId="12" xfId="1" applyNumberFormat="1" applyFont="1" applyBorder="1" applyAlignment="1">
      <alignment horizontal="right" vertical="center" wrapText="1" indent="1"/>
    </xf>
    <xf numFmtId="49" fontId="7" fillId="0" borderId="16" xfId="1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 indent="1"/>
    </xf>
    <xf numFmtId="164" fontId="10" fillId="0" borderId="3" xfId="1" applyNumberFormat="1" applyFont="1" applyBorder="1" applyAlignment="1" applyProtection="1">
      <alignment horizontal="right" vertical="center" wrapText="1" indent="1"/>
      <protection locked="0"/>
    </xf>
    <xf numFmtId="49" fontId="7" fillId="0" borderId="17" xfId="1" applyNumberFormat="1" applyFont="1" applyBorder="1" applyAlignment="1">
      <alignment horizontal="center" vertical="center" wrapText="1"/>
    </xf>
    <xf numFmtId="0" fontId="9" fillId="0" borderId="18" xfId="2" applyFont="1" applyBorder="1" applyAlignment="1">
      <alignment horizontal="left" vertical="center" wrapText="1" indent="1"/>
    </xf>
    <xf numFmtId="164" fontId="10" fillId="0" borderId="19" xfId="1" applyNumberFormat="1" applyFont="1" applyBorder="1" applyAlignment="1" applyProtection="1">
      <alignment horizontal="right" vertical="center" wrapText="1" indent="1"/>
      <protection locked="0"/>
    </xf>
    <xf numFmtId="0" fontId="9" fillId="0" borderId="20" xfId="2" applyFont="1" applyBorder="1" applyAlignment="1">
      <alignment horizontal="left" vertical="center" wrapText="1" indent="1"/>
    </xf>
    <xf numFmtId="164" fontId="10" fillId="0" borderId="21" xfId="1" applyNumberFormat="1" applyFont="1" applyBorder="1" applyAlignment="1" applyProtection="1">
      <alignment horizontal="right" vertical="center" wrapText="1" indent="1"/>
      <protection locked="0"/>
    </xf>
    <xf numFmtId="164" fontId="10" fillId="0" borderId="22" xfId="1" applyNumberFormat="1" applyFont="1" applyBorder="1" applyAlignment="1" applyProtection="1">
      <alignment horizontal="right" vertical="center" wrapText="1" indent="1"/>
      <protection locked="0"/>
    </xf>
    <xf numFmtId="0" fontId="9" fillId="0" borderId="23" xfId="2" applyFont="1" applyBorder="1" applyAlignment="1">
      <alignment horizontal="left" vertical="center" wrapText="1" indent="1"/>
    </xf>
    <xf numFmtId="164" fontId="11" fillId="0" borderId="19" xfId="1" applyNumberFormat="1" applyFont="1" applyBorder="1" applyAlignment="1" applyProtection="1">
      <alignment horizontal="right" vertical="center" wrapText="1" inden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11" xfId="2" applyFont="1" applyBorder="1" applyAlignment="1">
      <alignment horizontal="left" vertical="center" wrapText="1" indent="1"/>
    </xf>
    <xf numFmtId="164" fontId="6" fillId="0" borderId="12" xfId="1" applyNumberFormat="1" applyFont="1" applyBorder="1" applyAlignment="1" applyProtection="1">
      <alignment horizontal="right" vertical="center" wrapText="1" indent="1"/>
      <protection locked="0"/>
    </xf>
    <xf numFmtId="49" fontId="7" fillId="0" borderId="24" xfId="1" applyNumberFormat="1" applyFont="1" applyBorder="1" applyAlignment="1">
      <alignment horizontal="center" vertical="center" wrapText="1"/>
    </xf>
    <xf numFmtId="0" fontId="7" fillId="0" borderId="23" xfId="2" applyFont="1" applyBorder="1" applyAlignment="1">
      <alignment horizontal="left" vertical="center" wrapText="1" indent="1"/>
    </xf>
    <xf numFmtId="164" fontId="8" fillId="0" borderId="25" xfId="1" applyNumberFormat="1" applyFont="1" applyBorder="1" applyAlignment="1" applyProtection="1">
      <alignment horizontal="right" vertical="center" wrapText="1" indent="1"/>
      <protection locked="0"/>
    </xf>
    <xf numFmtId="0" fontId="7" fillId="0" borderId="18" xfId="2" applyFont="1" applyBorder="1" applyAlignment="1">
      <alignment horizontal="left" vertical="center" wrapText="1" indent="1"/>
    </xf>
    <xf numFmtId="164" fontId="8" fillId="0" borderId="21" xfId="1" applyNumberFormat="1" applyFont="1" applyBorder="1" applyAlignment="1" applyProtection="1">
      <alignment horizontal="right" vertical="center" wrapText="1" indent="1"/>
      <protection locked="0"/>
    </xf>
    <xf numFmtId="0" fontId="7" fillId="0" borderId="26" xfId="2" quotePrefix="1" applyFont="1" applyBorder="1" applyAlignment="1">
      <alignment horizontal="left" vertical="center" wrapText="1" indent="1"/>
    </xf>
    <xf numFmtId="164" fontId="8" fillId="0" borderId="27" xfId="1" applyNumberFormat="1" applyFont="1" applyBorder="1" applyAlignment="1" applyProtection="1">
      <alignment horizontal="right" vertical="center" wrapText="1" indent="1"/>
      <protection locked="0"/>
    </xf>
    <xf numFmtId="0" fontId="7" fillId="0" borderId="26" xfId="2" applyFont="1" applyBorder="1" applyAlignment="1">
      <alignment horizontal="left" vertical="center" wrapText="1" indent="1"/>
    </xf>
    <xf numFmtId="164" fontId="6" fillId="0" borderId="28" xfId="1" applyNumberFormat="1" applyFont="1" applyBorder="1" applyAlignment="1" applyProtection="1">
      <alignment horizontal="right" vertical="center" wrapText="1" indent="1"/>
      <protection locked="0"/>
    </xf>
    <xf numFmtId="164" fontId="6" fillId="0" borderId="28" xfId="1" applyNumberFormat="1" applyFont="1" applyBorder="1" applyAlignment="1">
      <alignment horizontal="right" vertical="center" wrapText="1" indent="1"/>
    </xf>
    <xf numFmtId="0" fontId="12" fillId="0" borderId="10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left" wrapText="1" indent="1"/>
    </xf>
    <xf numFmtId="164" fontId="3" fillId="0" borderId="28" xfId="1" applyNumberFormat="1" applyFont="1" applyBorder="1" applyAlignment="1">
      <alignment horizontal="right" vertical="center" wrapText="1" indent="1"/>
    </xf>
    <xf numFmtId="0" fontId="3" fillId="0" borderId="7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2" applyFont="1" applyBorder="1" applyAlignment="1">
      <alignment horizontal="left" vertical="center" wrapText="1" indent="1"/>
    </xf>
    <xf numFmtId="49" fontId="8" fillId="0" borderId="17" xfId="1" applyNumberFormat="1" applyFont="1" applyBorder="1" applyAlignment="1">
      <alignment horizontal="center" vertical="center" wrapText="1"/>
    </xf>
    <xf numFmtId="0" fontId="10" fillId="0" borderId="23" xfId="2" applyFont="1" applyBorder="1" applyAlignment="1">
      <alignment horizontal="left" vertical="center" wrapText="1" indent="1"/>
    </xf>
    <xf numFmtId="0" fontId="10" fillId="0" borderId="18" xfId="2" applyFont="1" applyBorder="1" applyAlignment="1">
      <alignment horizontal="left" vertical="center" wrapText="1" indent="1"/>
    </xf>
    <xf numFmtId="164" fontId="8" fillId="0" borderId="19" xfId="1" applyNumberFormat="1" applyFont="1" applyBorder="1" applyAlignment="1" applyProtection="1">
      <alignment horizontal="right" vertical="center" wrapText="1" indent="1"/>
      <protection locked="0"/>
    </xf>
    <xf numFmtId="49" fontId="8" fillId="0" borderId="31" xfId="1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horizontal="left" vertical="center" wrapText="1" indent="1"/>
    </xf>
    <xf numFmtId="0" fontId="3" fillId="0" borderId="11" xfId="1" applyFont="1" applyBorder="1" applyAlignment="1">
      <alignment horizontal="left" vertical="center" wrapText="1" indent="1"/>
    </xf>
    <xf numFmtId="164" fontId="3" fillId="0" borderId="12" xfId="1" applyNumberFormat="1" applyFont="1" applyBorder="1" applyAlignment="1">
      <alignment horizontal="right" vertical="center" wrapText="1" indent="1"/>
    </xf>
    <xf numFmtId="0" fontId="3" fillId="0" borderId="10" xfId="1" applyFont="1" applyBorder="1" applyAlignment="1">
      <alignment horizontal="left" vertical="center"/>
    </xf>
    <xf numFmtId="0" fontId="3" fillId="0" borderId="29" xfId="1" applyFont="1" applyBorder="1" applyAlignment="1">
      <alignment vertical="center" wrapText="1"/>
    </xf>
    <xf numFmtId="3" fontId="3" fillId="0" borderId="12" xfId="1" applyNumberFormat="1" applyFont="1" applyBorder="1" applyAlignment="1" applyProtection="1">
      <alignment horizontal="right" vertical="center" wrapText="1" indent="1"/>
      <protection locked="0"/>
    </xf>
    <xf numFmtId="0" fontId="2" fillId="0" borderId="2" xfId="1" applyFont="1" applyBorder="1" applyAlignment="1">
      <alignment horizontal="center" vertical="center" wrapText="1"/>
    </xf>
    <xf numFmtId="0" fontId="16" fillId="2" borderId="32" xfId="3" applyFont="1" applyFill="1" applyBorder="1"/>
    <xf numFmtId="0" fontId="17" fillId="2" borderId="32" xfId="3" applyFont="1" applyFill="1" applyBorder="1"/>
    <xf numFmtId="0" fontId="17" fillId="2" borderId="14" xfId="3" applyFont="1" applyFill="1" applyBorder="1"/>
    <xf numFmtId="0" fontId="16" fillId="2" borderId="33" xfId="3" applyFont="1" applyFill="1" applyBorder="1"/>
    <xf numFmtId="0" fontId="17" fillId="2" borderId="34" xfId="3" applyFont="1" applyFill="1" applyBorder="1"/>
    <xf numFmtId="0" fontId="17" fillId="2" borderId="35" xfId="3" applyFont="1" applyFill="1" applyBorder="1"/>
    <xf numFmtId="0" fontId="16" fillId="2" borderId="34" xfId="3" applyFont="1" applyFill="1" applyBorder="1"/>
    <xf numFmtId="0" fontId="17" fillId="2" borderId="36" xfId="3" applyFont="1" applyFill="1" applyBorder="1"/>
    <xf numFmtId="0" fontId="15" fillId="0" borderId="0" xfId="3"/>
    <xf numFmtId="0" fontId="16" fillId="2" borderId="37" xfId="3" applyFont="1" applyFill="1" applyBorder="1"/>
    <xf numFmtId="0" fontId="16" fillId="2" borderId="40" xfId="3" applyFont="1" applyFill="1" applyBorder="1"/>
    <xf numFmtId="0" fontId="18" fillId="2" borderId="37" xfId="3" applyFont="1" applyFill="1" applyBorder="1" applyAlignment="1">
      <alignment horizontal="centerContinuous"/>
    </xf>
    <xf numFmtId="0" fontId="16" fillId="2" borderId="20" xfId="3" applyFont="1" applyFill="1" applyBorder="1" applyAlignment="1">
      <alignment horizontal="centerContinuous"/>
    </xf>
    <xf numFmtId="0" fontId="16" fillId="2" borderId="20" xfId="3" applyFont="1" applyFill="1" applyBorder="1" applyAlignment="1">
      <alignment horizontal="center"/>
    </xf>
    <xf numFmtId="0" fontId="18" fillId="2" borderId="31" xfId="3" applyFont="1" applyFill="1" applyBorder="1" applyAlignment="1">
      <alignment horizontal="centerContinuous"/>
    </xf>
    <xf numFmtId="0" fontId="18" fillId="2" borderId="20" xfId="3" applyFont="1" applyFill="1" applyBorder="1" applyAlignment="1">
      <alignment horizontal="centerContinuous"/>
    </xf>
    <xf numFmtId="0" fontId="16" fillId="2" borderId="21" xfId="3" applyFont="1" applyFill="1" applyBorder="1" applyAlignment="1">
      <alignment horizontal="center"/>
    </xf>
    <xf numFmtId="0" fontId="16" fillId="2" borderId="42" xfId="3" applyFont="1" applyFill="1" applyBorder="1" applyAlignment="1">
      <alignment horizontal="center"/>
    </xf>
    <xf numFmtId="0" fontId="16" fillId="2" borderId="31" xfId="3" applyFont="1" applyFill="1" applyBorder="1"/>
    <xf numFmtId="0" fontId="16" fillId="2" borderId="42" xfId="3" applyFont="1" applyFill="1" applyBorder="1" applyAlignment="1">
      <alignment horizontal="centerContinuous"/>
    </xf>
    <xf numFmtId="0" fontId="16" fillId="2" borderId="20" xfId="3" applyFont="1" applyFill="1" applyBorder="1"/>
    <xf numFmtId="0" fontId="16" fillId="2" borderId="43" xfId="3" applyFont="1" applyFill="1" applyBorder="1" applyAlignment="1">
      <alignment horizontal="center"/>
    </xf>
    <xf numFmtId="0" fontId="16" fillId="2" borderId="38" xfId="3" applyFont="1" applyFill="1" applyBorder="1"/>
    <xf numFmtId="0" fontId="16" fillId="2" borderId="23" xfId="3" applyFont="1" applyFill="1" applyBorder="1" applyAlignment="1">
      <alignment horizontal="center"/>
    </xf>
    <xf numFmtId="0" fontId="16" fillId="2" borderId="24" xfId="3" applyFont="1" applyFill="1" applyBorder="1"/>
    <xf numFmtId="0" fontId="16" fillId="2" borderId="23" xfId="3" applyFont="1" applyFill="1" applyBorder="1"/>
    <xf numFmtId="3" fontId="17" fillId="2" borderId="44" xfId="3" applyNumberFormat="1" applyFont="1" applyFill="1" applyBorder="1" applyProtection="1">
      <protection locked="0"/>
    </xf>
    <xf numFmtId="3" fontId="17" fillId="2" borderId="44" xfId="3" applyNumberFormat="1" applyFont="1" applyFill="1" applyBorder="1"/>
    <xf numFmtId="3" fontId="17" fillId="2" borderId="45" xfId="3" applyNumberFormat="1" applyFont="1" applyFill="1" applyBorder="1" applyProtection="1">
      <protection locked="0"/>
    </xf>
    <xf numFmtId="3" fontId="17" fillId="2" borderId="22" xfId="3" applyNumberFormat="1" applyFont="1" applyFill="1" applyBorder="1"/>
    <xf numFmtId="0" fontId="19" fillId="2" borderId="18" xfId="3" applyFont="1" applyFill="1" applyBorder="1"/>
    <xf numFmtId="3" fontId="17" fillId="2" borderId="18" xfId="3" applyNumberFormat="1" applyFont="1" applyFill="1" applyBorder="1"/>
    <xf numFmtId="0" fontId="19" fillId="2" borderId="17" xfId="3" applyFont="1" applyFill="1" applyBorder="1"/>
    <xf numFmtId="3" fontId="17" fillId="2" borderId="18" xfId="3" applyNumberFormat="1" applyFont="1" applyFill="1" applyBorder="1" applyProtection="1">
      <protection locked="0"/>
    </xf>
    <xf numFmtId="3" fontId="17" fillId="2" borderId="17" xfId="3" applyNumberFormat="1" applyFont="1" applyFill="1" applyBorder="1" applyProtection="1">
      <protection locked="0"/>
    </xf>
    <xf numFmtId="3" fontId="17" fillId="2" borderId="19" xfId="3" applyNumberFormat="1" applyFont="1" applyFill="1" applyBorder="1"/>
    <xf numFmtId="3" fontId="20" fillId="2" borderId="18" xfId="3" applyNumberFormat="1" applyFont="1" applyFill="1" applyBorder="1" applyAlignment="1" applyProtection="1">
      <alignment horizontal="center"/>
      <protection locked="0"/>
    </xf>
    <xf numFmtId="3" fontId="20" fillId="2" borderId="18" xfId="3" applyNumberFormat="1" applyFont="1" applyFill="1" applyBorder="1"/>
    <xf numFmtId="3" fontId="20" fillId="2" borderId="46" xfId="3" applyNumberFormat="1" applyFont="1" applyFill="1" applyBorder="1" applyAlignment="1" applyProtection="1">
      <alignment horizontal="centerContinuous"/>
      <protection locked="0"/>
    </xf>
    <xf numFmtId="3" fontId="20" fillId="2" borderId="5" xfId="3" applyNumberFormat="1" applyFont="1" applyFill="1" applyBorder="1"/>
    <xf numFmtId="3" fontId="20" fillId="2" borderId="5" xfId="3" applyNumberFormat="1" applyFont="1" applyFill="1" applyBorder="1" applyAlignment="1">
      <alignment horizontal="centerContinuous"/>
    </xf>
    <xf numFmtId="3" fontId="20" fillId="2" borderId="27" xfId="3" applyNumberFormat="1" applyFont="1" applyFill="1" applyBorder="1"/>
    <xf numFmtId="0" fontId="17" fillId="2" borderId="0" xfId="3" applyFont="1" applyFill="1"/>
    <xf numFmtId="3" fontId="17" fillId="2" borderId="0" xfId="3" applyNumberFormat="1" applyFont="1" applyFill="1"/>
    <xf numFmtId="0" fontId="16" fillId="2" borderId="0" xfId="3" applyFont="1" applyFill="1"/>
    <xf numFmtId="3" fontId="16" fillId="2" borderId="0" xfId="3" applyNumberFormat="1" applyFont="1" applyFill="1"/>
    <xf numFmtId="0" fontId="16" fillId="2" borderId="44" xfId="3" applyFont="1" applyFill="1" applyBorder="1"/>
    <xf numFmtId="0" fontId="16" fillId="2" borderId="47" xfId="3" applyFont="1" applyFill="1" applyBorder="1"/>
    <xf numFmtId="0" fontId="16" fillId="2" borderId="8" xfId="3" applyFont="1" applyFill="1" applyBorder="1"/>
    <xf numFmtId="3" fontId="21" fillId="2" borderId="18" xfId="3" applyNumberFormat="1" applyFont="1" applyFill="1" applyBorder="1" applyProtection="1">
      <protection locked="0"/>
    </xf>
    <xf numFmtId="0" fontId="19" fillId="2" borderId="48" xfId="3" applyFont="1" applyFill="1" applyBorder="1"/>
    <xf numFmtId="3" fontId="17" fillId="2" borderId="49" xfId="3" applyNumberFormat="1" applyFont="1" applyFill="1" applyBorder="1"/>
    <xf numFmtId="3" fontId="22" fillId="2" borderId="0" xfId="3" applyNumberFormat="1" applyFont="1" applyFill="1"/>
    <xf numFmtId="3" fontId="21" fillId="2" borderId="45" xfId="3" applyNumberFormat="1" applyFont="1" applyFill="1" applyBorder="1" applyProtection="1">
      <protection locked="0"/>
    </xf>
    <xf numFmtId="3" fontId="17" fillId="2" borderId="15" xfId="3" applyNumberFormat="1" applyFont="1" applyFill="1" applyBorder="1"/>
    <xf numFmtId="3" fontId="22" fillId="2" borderId="18" xfId="3" applyNumberFormat="1" applyFont="1" applyFill="1" applyBorder="1" applyAlignment="1" applyProtection="1">
      <alignment horizontal="center"/>
      <protection locked="0"/>
    </xf>
    <xf numFmtId="3" fontId="20" fillId="2" borderId="4" xfId="3" applyNumberFormat="1" applyFont="1" applyFill="1" applyBorder="1" applyAlignment="1" applyProtection="1">
      <alignment horizontal="center"/>
      <protection locked="0"/>
    </xf>
    <xf numFmtId="0" fontId="17" fillId="2" borderId="0" xfId="3" applyFont="1" applyFill="1" applyAlignment="1">
      <alignment horizontal="centerContinuous"/>
    </xf>
    <xf numFmtId="3" fontId="17" fillId="2" borderId="0" xfId="3" applyNumberFormat="1" applyFont="1" applyFill="1" applyAlignment="1">
      <alignment horizontal="centerContinuous"/>
    </xf>
    <xf numFmtId="0" fontId="17" fillId="2" borderId="44" xfId="3" applyFont="1" applyFill="1" applyBorder="1"/>
    <xf numFmtId="0" fontId="17" fillId="2" borderId="47" xfId="3" applyFont="1" applyFill="1" applyBorder="1"/>
    <xf numFmtId="0" fontId="17" fillId="2" borderId="8" xfId="3" applyFont="1" applyFill="1" applyBorder="1"/>
    <xf numFmtId="0" fontId="17" fillId="2" borderId="20" xfId="3" applyFont="1" applyFill="1" applyBorder="1"/>
    <xf numFmtId="0" fontId="17" fillId="2" borderId="31" xfId="3" applyFont="1" applyFill="1" applyBorder="1"/>
    <xf numFmtId="0" fontId="23" fillId="2" borderId="20" xfId="3" applyFont="1" applyFill="1" applyBorder="1" applyAlignment="1">
      <alignment horizontal="centerContinuous"/>
    </xf>
    <xf numFmtId="0" fontId="23" fillId="2" borderId="31" xfId="3" applyFont="1" applyFill="1" applyBorder="1" applyAlignment="1">
      <alignment horizontal="centerContinuous"/>
    </xf>
    <xf numFmtId="0" fontId="17" fillId="2" borderId="23" xfId="3" applyFont="1" applyFill="1" applyBorder="1"/>
    <xf numFmtId="0" fontId="17" fillId="2" borderId="24" xfId="3" applyFont="1" applyFill="1" applyBorder="1"/>
    <xf numFmtId="0" fontId="17" fillId="2" borderId="18" xfId="3" applyFont="1" applyFill="1" applyBorder="1"/>
    <xf numFmtId="0" fontId="17" fillId="2" borderId="17" xfId="3" applyFont="1" applyFill="1" applyBorder="1"/>
    <xf numFmtId="0" fontId="17" fillId="2" borderId="50" xfId="3" applyFont="1" applyFill="1" applyBorder="1"/>
    <xf numFmtId="3" fontId="17" fillId="2" borderId="50" xfId="3" applyNumberFormat="1" applyFont="1" applyFill="1" applyBorder="1"/>
    <xf numFmtId="3" fontId="17" fillId="2" borderId="51" xfId="3" applyNumberFormat="1" applyFont="1" applyFill="1" applyBorder="1"/>
    <xf numFmtId="0" fontId="17" fillId="2" borderId="52" xfId="3" applyFont="1" applyFill="1" applyBorder="1"/>
    <xf numFmtId="0" fontId="17" fillId="2" borderId="48" xfId="3" applyFont="1" applyFill="1" applyBorder="1"/>
    <xf numFmtId="0" fontId="24" fillId="2" borderId="0" xfId="3" applyFont="1" applyFill="1"/>
    <xf numFmtId="0" fontId="25" fillId="0" borderId="0" xfId="3" applyFont="1"/>
    <xf numFmtId="0" fontId="26" fillId="2" borderId="0" xfId="3" applyFont="1" applyFill="1"/>
    <xf numFmtId="3" fontId="19" fillId="0" borderId="0" xfId="4" applyNumberFormat="1" applyFont="1"/>
    <xf numFmtId="3" fontId="28" fillId="0" borderId="20" xfId="4" applyNumberFormat="1" applyFont="1" applyBorder="1" applyAlignment="1">
      <alignment horizontal="center"/>
    </xf>
    <xf numFmtId="3" fontId="28" fillId="0" borderId="20" xfId="4" applyNumberFormat="1" applyFont="1" applyBorder="1"/>
    <xf numFmtId="3" fontId="28" fillId="0" borderId="42" xfId="4" applyNumberFormat="1" applyFont="1" applyBorder="1"/>
    <xf numFmtId="3" fontId="28" fillId="0" borderId="44" xfId="4" applyNumberFormat="1" applyFont="1" applyBorder="1"/>
    <xf numFmtId="3" fontId="28" fillId="0" borderId="0" xfId="4" applyNumberFormat="1" applyFont="1"/>
    <xf numFmtId="3" fontId="28" fillId="0" borderId="20" xfId="4" applyNumberFormat="1" applyFont="1" applyBorder="1" applyAlignment="1">
      <alignment horizontal="center" vertical="top"/>
    </xf>
    <xf numFmtId="3" fontId="28" fillId="0" borderId="20" xfId="4" applyNumberFormat="1" applyFont="1" applyBorder="1" applyAlignment="1">
      <alignment horizontal="left" vertical="top" wrapText="1"/>
    </xf>
    <xf numFmtId="3" fontId="27" fillId="0" borderId="18" xfId="4" applyNumberFormat="1" applyFont="1" applyBorder="1" applyAlignment="1">
      <alignment horizontal="center"/>
    </xf>
    <xf numFmtId="3" fontId="27" fillId="0" borderId="18" xfId="4" applyNumberFormat="1" applyFont="1" applyBorder="1"/>
    <xf numFmtId="3" fontId="27" fillId="0" borderId="48" xfId="4" applyNumberFormat="1" applyFont="1" applyBorder="1"/>
    <xf numFmtId="3" fontId="27" fillId="0" borderId="44" xfId="4" applyNumberFormat="1" applyFont="1" applyBorder="1"/>
    <xf numFmtId="3" fontId="27" fillId="0" borderId="0" xfId="4" applyNumberFormat="1" applyFont="1"/>
    <xf numFmtId="3" fontId="27" fillId="0" borderId="44" xfId="4" applyNumberFormat="1" applyFont="1" applyBorder="1" applyAlignment="1">
      <alignment horizontal="center"/>
    </xf>
    <xf numFmtId="3" fontId="27" fillId="0" borderId="18" xfId="4" applyNumberFormat="1" applyFont="1" applyBorder="1" applyAlignment="1">
      <alignment horizontal="center" vertical="top"/>
    </xf>
    <xf numFmtId="3" fontId="27" fillId="0" borderId="18" xfId="4" applyNumberFormat="1" applyFont="1" applyBorder="1" applyAlignment="1">
      <alignment horizontal="left" wrapText="1"/>
    </xf>
    <xf numFmtId="3" fontId="27" fillId="0" borderId="50" xfId="4" applyNumberFormat="1" applyFont="1" applyBorder="1"/>
    <xf numFmtId="3" fontId="29" fillId="0" borderId="0" xfId="4" applyNumberFormat="1" applyFont="1"/>
    <xf numFmtId="3" fontId="28" fillId="0" borderId="44" xfId="4" applyNumberFormat="1" applyFont="1" applyBorder="1" applyAlignment="1">
      <alignment horizontal="center"/>
    </xf>
    <xf numFmtId="3" fontId="28" fillId="0" borderId="44" xfId="4" applyNumberFormat="1" applyFont="1" applyBorder="1" applyAlignment="1">
      <alignment horizontal="left" wrapText="1"/>
    </xf>
    <xf numFmtId="3" fontId="28" fillId="0" borderId="14" xfId="4" applyNumberFormat="1" applyFont="1" applyBorder="1"/>
    <xf numFmtId="3" fontId="28" fillId="0" borderId="20" xfId="4" applyNumberFormat="1" applyFont="1" applyBorder="1" applyAlignment="1">
      <alignment horizontal="left" wrapText="1"/>
    </xf>
    <xf numFmtId="3" fontId="27" fillId="0" borderId="20" xfId="4" applyNumberFormat="1" applyFont="1" applyBorder="1"/>
    <xf numFmtId="3" fontId="28" fillId="0" borderId="20" xfId="4" applyNumberFormat="1" applyFont="1" applyBorder="1" applyAlignment="1">
      <alignment wrapText="1"/>
    </xf>
    <xf numFmtId="3" fontId="30" fillId="0" borderId="0" xfId="4" applyNumberFormat="1" applyFont="1"/>
    <xf numFmtId="3" fontId="27" fillId="0" borderId="23" xfId="4" applyNumberFormat="1" applyFont="1" applyBorder="1"/>
    <xf numFmtId="3" fontId="28" fillId="0" borderId="23" xfId="4" applyNumberFormat="1" applyFont="1" applyBorder="1" applyAlignment="1">
      <alignment horizontal="center" vertical="top"/>
    </xf>
    <xf numFmtId="3" fontId="28" fillId="0" borderId="23" xfId="4" applyNumberFormat="1" applyFont="1" applyBorder="1" applyAlignment="1">
      <alignment wrapText="1"/>
    </xf>
    <xf numFmtId="3" fontId="28" fillId="0" borderId="23" xfId="4" applyNumberFormat="1" applyFont="1" applyBorder="1"/>
    <xf numFmtId="3" fontId="28" fillId="0" borderId="44" xfId="4" applyNumberFormat="1" applyFont="1" applyBorder="1" applyAlignment="1">
      <alignment horizontal="center" vertical="top"/>
    </xf>
    <xf numFmtId="3" fontId="28" fillId="0" borderId="53" xfId="4" applyNumberFormat="1" applyFont="1" applyBorder="1"/>
    <xf numFmtId="3" fontId="28" fillId="0" borderId="42" xfId="4" quotePrefix="1" applyNumberFormat="1" applyFont="1" applyBorder="1"/>
    <xf numFmtId="3" fontId="28" fillId="0" borderId="20" xfId="4" quotePrefix="1" applyNumberFormat="1" applyFont="1" applyBorder="1"/>
    <xf numFmtId="3" fontId="28" fillId="0" borderId="0" xfId="4" quotePrefix="1" applyNumberFormat="1" applyFont="1"/>
    <xf numFmtId="3" fontId="27" fillId="0" borderId="18" xfId="4" applyNumberFormat="1" applyFont="1" applyBorder="1" applyAlignment="1">
      <alignment horizontal="left" vertical="top"/>
    </xf>
    <xf numFmtId="3" fontId="27" fillId="0" borderId="18" xfId="4" applyNumberFormat="1" applyFont="1" applyBorder="1" applyAlignment="1">
      <alignment wrapText="1"/>
    </xf>
    <xf numFmtId="3" fontId="27" fillId="0" borderId="0" xfId="4" applyNumberFormat="1" applyFont="1" applyAlignment="1">
      <alignment horizontal="center" vertical="top"/>
    </xf>
    <xf numFmtId="3" fontId="28" fillId="0" borderId="0" xfId="4" applyNumberFormat="1" applyFont="1" applyAlignment="1">
      <alignment wrapText="1"/>
    </xf>
    <xf numFmtId="3" fontId="28" fillId="0" borderId="0" xfId="4" applyNumberFormat="1" applyFont="1" applyAlignment="1">
      <alignment horizontal="center"/>
    </xf>
    <xf numFmtId="0" fontId="31" fillId="0" borderId="44" xfId="3" applyFont="1" applyBorder="1"/>
    <xf numFmtId="0" fontId="31" fillId="0" borderId="44" xfId="3" applyFont="1" applyBorder="1" applyAlignment="1">
      <alignment horizontal="center"/>
    </xf>
    <xf numFmtId="0" fontId="32" fillId="0" borderId="44" xfId="3" applyFont="1" applyBorder="1" applyAlignment="1">
      <alignment horizontal="center"/>
    </xf>
    <xf numFmtId="0" fontId="31" fillId="0" borderId="20" xfId="3" applyFont="1" applyBorder="1" applyAlignment="1">
      <alignment horizontal="center"/>
    </xf>
    <xf numFmtId="0" fontId="32" fillId="0" borderId="20" xfId="3" applyFont="1" applyBorder="1" applyAlignment="1">
      <alignment horizontal="center"/>
    </xf>
    <xf numFmtId="0" fontId="31" fillId="0" borderId="23" xfId="3" applyFont="1" applyBorder="1" applyAlignment="1">
      <alignment horizontal="center"/>
    </xf>
    <xf numFmtId="0" fontId="32" fillId="0" borderId="23" xfId="3" applyFont="1" applyBorder="1" applyAlignment="1">
      <alignment horizontal="center"/>
    </xf>
    <xf numFmtId="0" fontId="31" fillId="0" borderId="23" xfId="3" applyFont="1" applyBorder="1"/>
    <xf numFmtId="0" fontId="31" fillId="0" borderId="20" xfId="3" applyFont="1" applyBorder="1"/>
    <xf numFmtId="0" fontId="15" fillId="0" borderId="20" xfId="3" applyBorder="1"/>
    <xf numFmtId="3" fontId="15" fillId="0" borderId="20" xfId="3" applyNumberFormat="1" applyBorder="1"/>
    <xf numFmtId="0" fontId="31" fillId="0" borderId="18" xfId="3" applyFont="1" applyBorder="1"/>
    <xf numFmtId="3" fontId="31" fillId="0" borderId="18" xfId="3" applyNumberFormat="1" applyFont="1" applyBorder="1"/>
    <xf numFmtId="3" fontId="32" fillId="0" borderId="18" xfId="3" applyNumberFormat="1" applyFont="1" applyBorder="1"/>
    <xf numFmtId="0" fontId="15" fillId="0" borderId="18" xfId="3" applyBorder="1"/>
    <xf numFmtId="0" fontId="15" fillId="0" borderId="20" xfId="3" applyBorder="1" applyAlignment="1">
      <alignment horizontal="right"/>
    </xf>
    <xf numFmtId="0" fontId="15" fillId="0" borderId="20" xfId="3" applyBorder="1" applyAlignment="1">
      <alignment vertical="top"/>
    </xf>
    <xf numFmtId="3" fontId="15" fillId="0" borderId="20" xfId="3" applyNumberFormat="1" applyBorder="1" applyAlignment="1">
      <alignment vertical="top"/>
    </xf>
    <xf numFmtId="0" fontId="15" fillId="0" borderId="20" xfId="3" applyBorder="1" applyAlignment="1">
      <alignment horizontal="left" vertical="top" wrapText="1"/>
    </xf>
    <xf numFmtId="0" fontId="31" fillId="0" borderId="18" xfId="3" applyFont="1" applyBorder="1" applyAlignment="1">
      <alignment horizontal="center"/>
    </xf>
    <xf numFmtId="3" fontId="31" fillId="0" borderId="23" xfId="3" applyNumberFormat="1" applyFont="1" applyBorder="1"/>
    <xf numFmtId="3" fontId="31" fillId="0" borderId="0" xfId="3" applyNumberFormat="1" applyFont="1"/>
    <xf numFmtId="0" fontId="31" fillId="0" borderId="0" xfId="3" applyFont="1"/>
    <xf numFmtId="0" fontId="32" fillId="0" borderId="0" xfId="3" applyFont="1"/>
    <xf numFmtId="3" fontId="15" fillId="0" borderId="0" xfId="3" applyNumberFormat="1"/>
    <xf numFmtId="165" fontId="32" fillId="0" borderId="18" xfId="3" applyNumberFormat="1" applyFont="1" applyBorder="1"/>
    <xf numFmtId="0" fontId="33" fillId="0" borderId="18" xfId="3" applyFont="1" applyBorder="1"/>
    <xf numFmtId="165" fontId="18" fillId="2" borderId="18" xfId="3" applyNumberFormat="1" applyFont="1" applyFill="1" applyBorder="1"/>
    <xf numFmtId="0" fontId="23" fillId="2" borderId="18" xfId="3" applyFont="1" applyFill="1" applyBorder="1"/>
    <xf numFmtId="0" fontId="34" fillId="2" borderId="0" xfId="3" applyFont="1" applyFill="1"/>
    <xf numFmtId="3" fontId="34" fillId="2" borderId="0" xfId="3" applyNumberFormat="1" applyFont="1" applyFill="1"/>
    <xf numFmtId="165" fontId="35" fillId="2" borderId="18" xfId="3" applyNumberFormat="1" applyFont="1" applyFill="1" applyBorder="1"/>
    <xf numFmtId="3" fontId="19" fillId="2" borderId="18" xfId="3" applyNumberFormat="1" applyFont="1" applyFill="1" applyBorder="1"/>
    <xf numFmtId="0" fontId="37" fillId="2" borderId="18" xfId="3" applyFont="1" applyFill="1" applyBorder="1" applyAlignment="1">
      <alignment horizontal="left"/>
    </xf>
    <xf numFmtId="165" fontId="35" fillId="2" borderId="20" xfId="3" applyNumberFormat="1" applyFont="1" applyFill="1" applyBorder="1"/>
    <xf numFmtId="165" fontId="17" fillId="2" borderId="20" xfId="3" applyNumberFormat="1" applyFont="1" applyFill="1" applyBorder="1"/>
    <xf numFmtId="0" fontId="17" fillId="2" borderId="37" xfId="3" applyFont="1" applyFill="1" applyBorder="1"/>
    <xf numFmtId="165" fontId="35" fillId="2" borderId="44" xfId="3" applyNumberFormat="1" applyFont="1" applyFill="1" applyBorder="1"/>
    <xf numFmtId="165" fontId="17" fillId="2" borderId="44" xfId="3" applyNumberFormat="1" applyFont="1" applyFill="1" applyBorder="1"/>
    <xf numFmtId="0" fontId="19" fillId="2" borderId="44" xfId="3" applyFont="1" applyFill="1" applyBorder="1"/>
    <xf numFmtId="165" fontId="17" fillId="2" borderId="42" xfId="3" applyNumberFormat="1" applyFont="1" applyFill="1" applyBorder="1"/>
    <xf numFmtId="165" fontId="17" fillId="2" borderId="0" xfId="3" applyNumberFormat="1" applyFont="1" applyFill="1"/>
    <xf numFmtId="0" fontId="19" fillId="2" borderId="37" xfId="3" applyFont="1" applyFill="1" applyBorder="1" applyProtection="1">
      <protection locked="0"/>
    </xf>
    <xf numFmtId="0" fontId="19" fillId="2" borderId="20" xfId="3" applyFont="1" applyFill="1" applyBorder="1" applyProtection="1">
      <protection locked="0"/>
    </xf>
    <xf numFmtId="165" fontId="20" fillId="2" borderId="18" xfId="3" applyNumberFormat="1" applyFont="1" applyFill="1" applyBorder="1"/>
    <xf numFmtId="165" fontId="20" fillId="2" borderId="20" xfId="3" applyNumberFormat="1" applyFont="1" applyFill="1" applyBorder="1"/>
    <xf numFmtId="0" fontId="19" fillId="2" borderId="20" xfId="3" applyFont="1" applyFill="1" applyBorder="1" applyAlignment="1">
      <alignment horizontal="left"/>
    </xf>
    <xf numFmtId="165" fontId="34" fillId="2" borderId="18" xfId="3" applyNumberFormat="1" applyFont="1" applyFill="1" applyBorder="1"/>
    <xf numFmtId="0" fontId="37" fillId="2" borderId="18" xfId="3" applyFont="1" applyFill="1" applyBorder="1"/>
    <xf numFmtId="165" fontId="15" fillId="0" borderId="0" xfId="3" applyNumberFormat="1"/>
    <xf numFmtId="0" fontId="38" fillId="2" borderId="18" xfId="3" applyFont="1" applyFill="1" applyBorder="1"/>
    <xf numFmtId="165" fontId="35" fillId="2" borderId="42" xfId="3" applyNumberFormat="1" applyFont="1" applyFill="1" applyBorder="1"/>
    <xf numFmtId="165" fontId="35" fillId="2" borderId="0" xfId="3" applyNumberFormat="1" applyFont="1" applyFill="1"/>
    <xf numFmtId="0" fontId="37" fillId="2" borderId="0" xfId="3" applyFont="1" applyFill="1"/>
    <xf numFmtId="165" fontId="39" fillId="2" borderId="18" xfId="3" applyNumberFormat="1" applyFont="1" applyFill="1" applyBorder="1"/>
    <xf numFmtId="0" fontId="40" fillId="2" borderId="18" xfId="3" applyFont="1" applyFill="1" applyBorder="1"/>
    <xf numFmtId="165" fontId="35" fillId="2" borderId="23" xfId="3" applyNumberFormat="1" applyFont="1" applyFill="1" applyBorder="1"/>
    <xf numFmtId="165" fontId="39" fillId="2" borderId="23" xfId="3" applyNumberFormat="1" applyFont="1" applyFill="1" applyBorder="1"/>
    <xf numFmtId="0" fontId="37" fillId="2" borderId="20" xfId="3" applyFont="1" applyFill="1" applyBorder="1"/>
    <xf numFmtId="165" fontId="39" fillId="2" borderId="20" xfId="3" applyNumberFormat="1" applyFont="1" applyFill="1" applyBorder="1"/>
    <xf numFmtId="165" fontId="39" fillId="2" borderId="44" xfId="3" applyNumberFormat="1" applyFont="1" applyFill="1" applyBorder="1"/>
    <xf numFmtId="0" fontId="37" fillId="2" borderId="44" xfId="3" applyFont="1" applyFill="1" applyBorder="1"/>
    <xf numFmtId="165" fontId="39" fillId="2" borderId="38" xfId="5" applyNumberFormat="1" applyFont="1" applyFill="1" applyBorder="1"/>
    <xf numFmtId="165" fontId="39" fillId="2" borderId="23" xfId="5" applyNumberFormat="1" applyFont="1" applyFill="1" applyBorder="1"/>
    <xf numFmtId="0" fontId="37" fillId="2" borderId="23" xfId="3" applyFont="1" applyFill="1" applyBorder="1"/>
    <xf numFmtId="165" fontId="39" fillId="2" borderId="32" xfId="5" applyNumberFormat="1" applyFont="1" applyFill="1" applyBorder="1"/>
    <xf numFmtId="165" fontId="39" fillId="2" borderId="44" xfId="5" applyNumberFormat="1" applyFont="1" applyFill="1" applyBorder="1"/>
    <xf numFmtId="165" fontId="17" fillId="2" borderId="20" xfId="5" applyNumberFormat="1" applyFont="1" applyFill="1" applyBorder="1"/>
    <xf numFmtId="0" fontId="19" fillId="2" borderId="20" xfId="3" applyFont="1" applyFill="1" applyBorder="1"/>
    <xf numFmtId="165" fontId="17" fillId="2" borderId="14" xfId="3" applyNumberFormat="1" applyFont="1" applyFill="1" applyBorder="1"/>
    <xf numFmtId="165" fontId="17" fillId="2" borderId="0" xfId="5" applyNumberFormat="1" applyFont="1" applyFill="1"/>
    <xf numFmtId="165" fontId="17" fillId="2" borderId="53" xfId="3" applyNumberFormat="1" applyFont="1" applyFill="1" applyBorder="1"/>
    <xf numFmtId="0" fontId="19" fillId="2" borderId="44" xfId="3" applyFont="1" applyFill="1" applyBorder="1" applyAlignment="1" applyProtection="1">
      <alignment horizontal="left"/>
      <protection locked="0"/>
    </xf>
    <xf numFmtId="0" fontId="42" fillId="2" borderId="18" xfId="3" applyFont="1" applyFill="1" applyBorder="1" applyAlignment="1">
      <alignment horizontal="center"/>
    </xf>
    <xf numFmtId="0" fontId="15" fillId="0" borderId="0" xfId="6"/>
    <xf numFmtId="164" fontId="15" fillId="0" borderId="0" xfId="6" applyNumberFormat="1"/>
    <xf numFmtId="0" fontId="43" fillId="3" borderId="54" xfId="7" applyFont="1" applyFill="1" applyBorder="1" applyAlignment="1">
      <alignment vertical="center" wrapText="1"/>
    </xf>
    <xf numFmtId="0" fontId="43" fillId="3" borderId="46" xfId="7" applyFont="1" applyFill="1" applyBorder="1" applyAlignment="1">
      <alignment vertical="center" wrapText="1"/>
    </xf>
    <xf numFmtId="0" fontId="44" fillId="0" borderId="17" xfId="7" applyFont="1" applyBorder="1" applyAlignment="1">
      <alignment vertical="center" wrapText="1"/>
    </xf>
    <xf numFmtId="0" fontId="44" fillId="0" borderId="17" xfId="7" applyFont="1" applyBorder="1" applyAlignment="1">
      <alignment vertical="center"/>
    </xf>
    <xf numFmtId="0" fontId="44" fillId="0" borderId="24" xfId="7" applyFont="1" applyBorder="1" applyAlignment="1">
      <alignment vertical="center" wrapText="1"/>
    </xf>
    <xf numFmtId="0" fontId="44" fillId="0" borderId="54" xfId="7" applyFont="1" applyBorder="1" applyAlignment="1">
      <alignment vertical="center" wrapText="1"/>
    </xf>
    <xf numFmtId="3" fontId="44" fillId="0" borderId="18" xfId="7" applyNumberFormat="1" applyFont="1" applyBorder="1" applyAlignment="1" applyProtection="1">
      <alignment vertical="center" wrapText="1"/>
      <protection locked="0"/>
    </xf>
    <xf numFmtId="0" fontId="44" fillId="0" borderId="45" xfId="7" applyFont="1" applyBorder="1" applyAlignment="1">
      <alignment vertical="center" wrapText="1"/>
    </xf>
    <xf numFmtId="0" fontId="44" fillId="0" borderId="16" xfId="7" applyFont="1" applyBorder="1" applyAlignment="1">
      <alignment vertical="center" wrapText="1"/>
    </xf>
    <xf numFmtId="0" fontId="45" fillId="0" borderId="54" xfId="7" applyFont="1" applyBorder="1" applyAlignment="1">
      <alignment horizontal="centerContinuous" vertical="center" wrapText="1"/>
    </xf>
    <xf numFmtId="0" fontId="45" fillId="0" borderId="12" xfId="7" applyFont="1" applyBorder="1" applyAlignment="1">
      <alignment horizontal="center" vertical="center" wrapText="1"/>
    </xf>
    <xf numFmtId="0" fontId="45" fillId="0" borderId="11" xfId="7" applyFont="1" applyBorder="1" applyAlignment="1">
      <alignment horizontal="center" vertical="center" wrapText="1"/>
    </xf>
    <xf numFmtId="0" fontId="45" fillId="0" borderId="10" xfId="7" applyFont="1" applyBorder="1" applyAlignment="1">
      <alignment horizontal="center" vertical="center" wrapText="1"/>
    </xf>
    <xf numFmtId="0" fontId="1" fillId="0" borderId="0" xfId="7"/>
    <xf numFmtId="0" fontId="44" fillId="0" borderId="46" xfId="7" applyFont="1" applyBorder="1" applyAlignment="1">
      <alignment vertical="center" wrapText="1"/>
    </xf>
    <xf numFmtId="0" fontId="45" fillId="0" borderId="55" xfId="7" applyFont="1" applyBorder="1" applyAlignment="1">
      <alignment horizontal="centerContinuous" vertical="center" wrapText="1"/>
    </xf>
    <xf numFmtId="0" fontId="45" fillId="0" borderId="26" xfId="7" applyFont="1" applyBorder="1" applyAlignment="1">
      <alignment horizontal="centerContinuous" vertical="center" wrapText="1"/>
    </xf>
    <xf numFmtId="164" fontId="7" fillId="0" borderId="0" xfId="7" applyNumberFormat="1" applyFont="1" applyAlignment="1">
      <alignment horizontal="right"/>
    </xf>
    <xf numFmtId="164" fontId="46" fillId="0" borderId="0" xfId="7" applyNumberFormat="1" applyFont="1" applyAlignment="1">
      <alignment vertical="center" wrapText="1"/>
    </xf>
    <xf numFmtId="164" fontId="46" fillId="0" borderId="0" xfId="7" applyNumberFormat="1" applyFont="1" applyAlignment="1">
      <alignment horizontal="center" vertical="center" wrapText="1"/>
    </xf>
    <xf numFmtId="0" fontId="32" fillId="0" borderId="0" xfId="6" applyFont="1" applyAlignment="1">
      <alignment horizontal="center"/>
    </xf>
    <xf numFmtId="0" fontId="1" fillId="0" borderId="0" xfId="3" applyFont="1"/>
    <xf numFmtId="0" fontId="1" fillId="0" borderId="32" xfId="3" applyFont="1" applyBorder="1" applyAlignment="1">
      <alignment horizontal="center"/>
    </xf>
    <xf numFmtId="0" fontId="48" fillId="0" borderId="53" xfId="3" applyFont="1" applyBorder="1" applyAlignment="1">
      <alignment horizontal="center"/>
    </xf>
    <xf numFmtId="0" fontId="48" fillId="0" borderId="32" xfId="3" applyFont="1" applyBorder="1" applyAlignment="1">
      <alignment horizontal="center"/>
    </xf>
    <xf numFmtId="0" fontId="48" fillId="0" borderId="44" xfId="3" applyFont="1" applyBorder="1" applyAlignment="1">
      <alignment horizontal="center"/>
    </xf>
    <xf numFmtId="0" fontId="1" fillId="0" borderId="0" xfId="3" applyFont="1" applyAlignment="1">
      <alignment horizontal="center"/>
    </xf>
    <xf numFmtId="0" fontId="49" fillId="0" borderId="37" xfId="3" applyFont="1" applyBorder="1" applyAlignment="1">
      <alignment horizontal="center"/>
    </xf>
    <xf numFmtId="0" fontId="50" fillId="0" borderId="56" xfId="3" applyFont="1" applyBorder="1" applyAlignment="1">
      <alignment horizontal="center"/>
    </xf>
    <xf numFmtId="0" fontId="49" fillId="0" borderId="23" xfId="3" applyFont="1" applyBorder="1" applyAlignment="1">
      <alignment horizontal="center"/>
    </xf>
    <xf numFmtId="0" fontId="50" fillId="0" borderId="23" xfId="3" quotePrefix="1" applyFont="1" applyBorder="1" applyAlignment="1">
      <alignment horizontal="center"/>
    </xf>
    <xf numFmtId="0" fontId="49" fillId="0" borderId="0" xfId="3" applyFont="1" applyAlignment="1">
      <alignment horizontal="center"/>
    </xf>
    <xf numFmtId="49" fontId="48" fillId="0" borderId="37" xfId="3" applyNumberFormat="1" applyFont="1" applyBorder="1"/>
    <xf numFmtId="0" fontId="48" fillId="0" borderId="53" xfId="3" applyFont="1" applyBorder="1"/>
    <xf numFmtId="3" fontId="1" fillId="0" borderId="44" xfId="3" applyNumberFormat="1" applyFont="1" applyBorder="1"/>
    <xf numFmtId="3" fontId="1" fillId="0" borderId="44" xfId="3" applyNumberFormat="1" applyFont="1" applyBorder="1" applyAlignment="1">
      <alignment horizontal="right"/>
    </xf>
    <xf numFmtId="3" fontId="49" fillId="0" borderId="44" xfId="3" applyNumberFormat="1" applyFont="1" applyBorder="1" applyAlignment="1">
      <alignment horizontal="center"/>
    </xf>
    <xf numFmtId="49" fontId="1" fillId="0" borderId="37" xfId="3" applyNumberFormat="1" applyFont="1" applyBorder="1"/>
    <xf numFmtId="0" fontId="1" fillId="0" borderId="42" xfId="3" applyFont="1" applyBorder="1"/>
    <xf numFmtId="3" fontId="51" fillId="0" borderId="20" xfId="3" applyNumberFormat="1" applyFont="1" applyBorder="1"/>
    <xf numFmtId="3" fontId="1" fillId="0" borderId="20" xfId="3" applyNumberFormat="1" applyFont="1" applyBorder="1" applyAlignment="1">
      <alignment horizontal="right"/>
    </xf>
    <xf numFmtId="3" fontId="49" fillId="0" borderId="20" xfId="3" applyNumberFormat="1" applyFont="1" applyBorder="1" applyAlignment="1">
      <alignment horizontal="center"/>
    </xf>
    <xf numFmtId="49" fontId="48" fillId="0" borderId="48" xfId="3" applyNumberFormat="1" applyFont="1" applyBorder="1"/>
    <xf numFmtId="0" fontId="48" fillId="0" borderId="51" xfId="3" applyFont="1" applyBorder="1"/>
    <xf numFmtId="3" fontId="52" fillId="0" borderId="18" xfId="3" applyNumberFormat="1" applyFont="1" applyBorder="1"/>
    <xf numFmtId="3" fontId="48" fillId="0" borderId="18" xfId="3" applyNumberFormat="1" applyFont="1" applyBorder="1"/>
    <xf numFmtId="0" fontId="49" fillId="0" borderId="18" xfId="3" applyFont="1" applyBorder="1"/>
    <xf numFmtId="3" fontId="1" fillId="0" borderId="20" xfId="3" applyNumberFormat="1" applyFont="1" applyBorder="1"/>
    <xf numFmtId="0" fontId="1" fillId="0" borderId="42" xfId="3" applyFont="1" applyBorder="1" applyAlignment="1">
      <alignment wrapText="1"/>
    </xf>
    <xf numFmtId="3" fontId="50" fillId="0" borderId="18" xfId="3" applyNumberFormat="1" applyFont="1" applyBorder="1"/>
    <xf numFmtId="49" fontId="1" fillId="0" borderId="48" xfId="3" applyNumberFormat="1" applyFont="1" applyBorder="1"/>
    <xf numFmtId="0" fontId="48" fillId="0" borderId="42" xfId="3" applyFont="1" applyBorder="1"/>
    <xf numFmtId="0" fontId="49" fillId="0" borderId="20" xfId="3" applyFont="1" applyBorder="1" applyAlignment="1">
      <alignment horizontal="center"/>
    </xf>
    <xf numFmtId="3" fontId="1" fillId="0" borderId="20" xfId="3" quotePrefix="1" applyNumberFormat="1" applyFont="1" applyBorder="1" applyAlignment="1">
      <alignment horizontal="right"/>
    </xf>
    <xf numFmtId="0" fontId="1" fillId="0" borderId="20" xfId="3" applyFont="1" applyBorder="1"/>
    <xf numFmtId="3" fontId="51" fillId="0" borderId="18" xfId="3" applyNumberFormat="1" applyFont="1" applyBorder="1"/>
    <xf numFmtId="3" fontId="50" fillId="0" borderId="18" xfId="3" applyNumberFormat="1" applyFont="1" applyBorder="1" applyAlignment="1">
      <alignment horizontal="center"/>
    </xf>
    <xf numFmtId="49" fontId="1" fillId="0" borderId="38" xfId="3" applyNumberFormat="1" applyFont="1" applyBorder="1"/>
    <xf numFmtId="0" fontId="1" fillId="0" borderId="18" xfId="3" applyFont="1" applyBorder="1"/>
    <xf numFmtId="0" fontId="48" fillId="0" borderId="0" xfId="3" applyFont="1"/>
    <xf numFmtId="166" fontId="48" fillId="0" borderId="0" xfId="3" applyNumberFormat="1" applyFont="1"/>
    <xf numFmtId="166" fontId="1" fillId="0" borderId="0" xfId="3" applyNumberFormat="1" applyFont="1"/>
    <xf numFmtId="3" fontId="31" fillId="0" borderId="20" xfId="3" applyNumberFormat="1" applyFont="1" applyBorder="1"/>
    <xf numFmtId="3" fontId="32" fillId="0" borderId="20" xfId="3" applyNumberFormat="1" applyFont="1" applyBorder="1"/>
    <xf numFmtId="3" fontId="32" fillId="0" borderId="23" xfId="3" applyNumberFormat="1" applyFont="1" applyBorder="1"/>
    <xf numFmtId="0" fontId="15" fillId="0" borderId="23" xfId="3" applyBorder="1"/>
    <xf numFmtId="3" fontId="15" fillId="0" borderId="23" xfId="3" applyNumberFormat="1" applyBorder="1"/>
    <xf numFmtId="0" fontId="32" fillId="0" borderId="23" xfId="3" applyFont="1" applyBorder="1"/>
    <xf numFmtId="3" fontId="44" fillId="0" borderId="23" xfId="7" applyNumberFormat="1" applyFont="1" applyBorder="1" applyAlignment="1" applyProtection="1">
      <alignment vertical="center" wrapText="1"/>
      <protection locked="0"/>
    </xf>
    <xf numFmtId="3" fontId="44" fillId="0" borderId="25" xfId="7" applyNumberFormat="1" applyFont="1" applyBorder="1" applyAlignment="1" applyProtection="1">
      <alignment vertical="center" wrapText="1"/>
      <protection locked="0"/>
    </xf>
    <xf numFmtId="3" fontId="43" fillId="3" borderId="5" xfId="7" applyNumberFormat="1" applyFont="1" applyFill="1" applyBorder="1" applyAlignment="1">
      <alignment vertical="center" wrapText="1"/>
    </xf>
    <xf numFmtId="3" fontId="43" fillId="3" borderId="27" xfId="7" applyNumberFormat="1" applyFont="1" applyFill="1" applyBorder="1" applyAlignment="1">
      <alignment vertical="center" wrapText="1"/>
    </xf>
    <xf numFmtId="3" fontId="44" fillId="0" borderId="5" xfId="7" applyNumberFormat="1" applyFont="1" applyBorder="1" applyAlignment="1" applyProtection="1">
      <alignment vertical="center" wrapText="1"/>
      <protection locked="0"/>
    </xf>
    <xf numFmtId="3" fontId="43" fillId="3" borderId="26" xfId="7" applyNumberFormat="1" applyFont="1" applyFill="1" applyBorder="1" applyAlignment="1">
      <alignment vertical="center" wrapText="1"/>
    </xf>
    <xf numFmtId="3" fontId="43" fillId="3" borderId="55" xfId="7" applyNumberFormat="1" applyFont="1" applyFill="1" applyBorder="1" applyAlignment="1">
      <alignment vertical="center" wrapText="1"/>
    </xf>
    <xf numFmtId="3" fontId="1" fillId="0" borderId="0" xfId="7" applyNumberFormat="1"/>
    <xf numFmtId="3" fontId="1" fillId="0" borderId="0" xfId="7" applyNumberFormat="1" applyAlignment="1">
      <alignment horizontal="right"/>
    </xf>
    <xf numFmtId="3" fontId="45" fillId="0" borderId="11" xfId="7" applyNumberFormat="1" applyFont="1" applyBorder="1" applyAlignment="1">
      <alignment horizontal="center" vertical="center" wrapText="1"/>
    </xf>
    <xf numFmtId="3" fontId="45" fillId="0" borderId="12" xfId="7" applyNumberFormat="1" applyFont="1" applyBorder="1" applyAlignment="1">
      <alignment horizontal="center" vertical="center" wrapText="1"/>
    </xf>
    <xf numFmtId="3" fontId="45" fillId="0" borderId="26" xfId="7" applyNumberFormat="1" applyFont="1" applyBorder="1" applyAlignment="1">
      <alignment horizontal="centerContinuous" vertical="center" wrapText="1"/>
    </xf>
    <xf numFmtId="3" fontId="45" fillId="0" borderId="55" xfId="7" applyNumberFormat="1" applyFont="1" applyBorder="1" applyAlignment="1">
      <alignment horizontal="centerContinuous" vertical="center" wrapText="1"/>
    </xf>
    <xf numFmtId="3" fontId="44" fillId="0" borderId="2" xfId="7" applyNumberFormat="1" applyFont="1" applyBorder="1" applyAlignment="1" applyProtection="1">
      <alignment vertical="center" wrapText="1"/>
      <protection locked="0"/>
    </xf>
    <xf numFmtId="3" fontId="44" fillId="0" borderId="3" xfId="7" applyNumberFormat="1" applyFont="1" applyBorder="1" applyAlignment="1" applyProtection="1">
      <alignment vertical="center" wrapText="1"/>
      <protection locked="0"/>
    </xf>
    <xf numFmtId="0" fontId="17" fillId="2" borderId="44" xfId="6" applyFont="1" applyFill="1" applyBorder="1" applyAlignment="1">
      <alignment horizontal="center" vertical="center"/>
    </xf>
    <xf numFmtId="0" fontId="17" fillId="2" borderId="58" xfId="6" applyFont="1" applyFill="1" applyBorder="1" applyAlignment="1">
      <alignment horizontal="center" vertical="center"/>
    </xf>
    <xf numFmtId="0" fontId="15" fillId="0" borderId="0" xfId="6" applyAlignment="1">
      <alignment vertical="center"/>
    </xf>
    <xf numFmtId="0" fontId="17" fillId="2" borderId="23" xfId="6" applyFont="1" applyFill="1" applyBorder="1" applyAlignment="1" applyProtection="1">
      <alignment horizontal="center" vertical="center"/>
      <protection locked="0"/>
    </xf>
    <xf numFmtId="0" fontId="17" fillId="2" borderId="65" xfId="6" applyFont="1" applyFill="1" applyBorder="1" applyAlignment="1">
      <alignment horizontal="center" vertical="center"/>
    </xf>
    <xf numFmtId="0" fontId="17" fillId="2" borderId="66" xfId="6" applyFont="1" applyFill="1" applyBorder="1" applyAlignment="1">
      <alignment horizontal="center" vertical="center" wrapText="1"/>
    </xf>
    <xf numFmtId="0" fontId="17" fillId="2" borderId="67" xfId="6" applyFont="1" applyFill="1" applyBorder="1" applyAlignment="1">
      <alignment horizontal="center" vertical="center" wrapText="1"/>
    </xf>
    <xf numFmtId="0" fontId="34" fillId="2" borderId="0" xfId="6" applyFont="1" applyFill="1" applyAlignment="1">
      <alignment vertical="center"/>
    </xf>
    <xf numFmtId="3" fontId="35" fillId="2" borderId="18" xfId="6" applyNumberFormat="1" applyFont="1" applyFill="1" applyBorder="1" applyAlignment="1" applyProtection="1">
      <alignment horizontal="center" vertical="center"/>
      <protection locked="0"/>
    </xf>
    <xf numFmtId="3" fontId="30" fillId="2" borderId="48" xfId="6" applyNumberFormat="1" applyFont="1" applyFill="1" applyBorder="1" applyAlignment="1" applyProtection="1">
      <alignment horizontal="left" vertical="center"/>
      <protection locked="0"/>
    </xf>
    <xf numFmtId="3" fontId="35" fillId="2" borderId="68" xfId="6" applyNumberFormat="1" applyFont="1" applyFill="1" applyBorder="1" applyAlignment="1" applyProtection="1">
      <alignment horizontal="right" vertical="center"/>
      <protection locked="0"/>
    </xf>
    <xf numFmtId="3" fontId="35" fillId="2" borderId="69" xfId="6" applyNumberFormat="1" applyFont="1" applyFill="1" applyBorder="1" applyAlignment="1" applyProtection="1">
      <alignment horizontal="right" vertical="center"/>
      <protection locked="0"/>
    </xf>
    <xf numFmtId="3" fontId="35" fillId="2" borderId="70" xfId="6" applyNumberFormat="1" applyFont="1" applyFill="1" applyBorder="1" applyAlignment="1" applyProtection="1">
      <alignment horizontal="right" vertical="center"/>
      <protection locked="0"/>
    </xf>
    <xf numFmtId="3" fontId="30" fillId="2" borderId="70" xfId="6" applyNumberFormat="1" applyFont="1" applyFill="1" applyBorder="1" applyAlignment="1">
      <alignment vertical="center"/>
    </xf>
    <xf numFmtId="3" fontId="30" fillId="2" borderId="69" xfId="6" applyNumberFormat="1" applyFont="1" applyFill="1" applyBorder="1" applyAlignment="1">
      <alignment vertical="center"/>
    </xf>
    <xf numFmtId="167" fontId="17" fillId="2" borderId="20" xfId="6" applyNumberFormat="1" applyFont="1" applyFill="1" applyBorder="1" applyAlignment="1">
      <alignment horizontal="centerContinuous" vertical="center"/>
    </xf>
    <xf numFmtId="3" fontId="19" fillId="2" borderId="37" xfId="6" applyNumberFormat="1" applyFont="1" applyFill="1" applyBorder="1" applyAlignment="1">
      <alignment vertical="center"/>
    </xf>
    <xf numFmtId="3" fontId="17" fillId="2" borderId="44" xfId="6" applyNumberFormat="1" applyFont="1" applyFill="1" applyBorder="1" applyAlignment="1" applyProtection="1">
      <alignment vertical="center"/>
      <protection locked="0"/>
    </xf>
    <xf numFmtId="3" fontId="17" fillId="2" borderId="53" xfId="6" applyNumberFormat="1" applyFont="1" applyFill="1" applyBorder="1" applyAlignment="1" applyProtection="1">
      <alignment vertical="center"/>
      <protection locked="0"/>
    </xf>
    <xf numFmtId="3" fontId="19" fillId="2" borderId="71" xfId="6" applyNumberFormat="1" applyFont="1" applyFill="1" applyBorder="1" applyAlignment="1">
      <alignment vertical="center"/>
    </xf>
    <xf numFmtId="3" fontId="19" fillId="2" borderId="42" xfId="6" applyNumberFormat="1" applyFont="1" applyFill="1" applyBorder="1" applyAlignment="1">
      <alignment vertical="center"/>
    </xf>
    <xf numFmtId="3" fontId="17" fillId="2" borderId="20" xfId="6" applyNumberFormat="1" applyFont="1" applyFill="1" applyBorder="1" applyAlignment="1">
      <alignment horizontal="centerContinuous" vertical="center"/>
    </xf>
    <xf numFmtId="3" fontId="17" fillId="2" borderId="20" xfId="6" applyNumberFormat="1" applyFont="1" applyFill="1" applyBorder="1" applyAlignment="1">
      <alignment vertical="center"/>
    </xf>
    <xf numFmtId="3" fontId="17" fillId="2" borderId="42" xfId="6" applyNumberFormat="1" applyFont="1" applyFill="1" applyBorder="1" applyAlignment="1">
      <alignment vertical="center"/>
    </xf>
    <xf numFmtId="3" fontId="17" fillId="2" borderId="72" xfId="6" applyNumberFormat="1" applyFont="1" applyFill="1" applyBorder="1" applyAlignment="1">
      <alignment vertical="center"/>
    </xf>
    <xf numFmtId="3" fontId="17" fillId="2" borderId="20" xfId="6" applyNumberFormat="1" applyFont="1" applyFill="1" applyBorder="1" applyAlignment="1" applyProtection="1">
      <alignment vertical="center"/>
      <protection locked="0"/>
    </xf>
    <xf numFmtId="3" fontId="17" fillId="2" borderId="42" xfId="6" applyNumberFormat="1" applyFont="1" applyFill="1" applyBorder="1" applyAlignment="1" applyProtection="1">
      <alignment vertical="center"/>
      <protection locked="0"/>
    </xf>
    <xf numFmtId="3" fontId="35" fillId="2" borderId="18" xfId="6" applyNumberFormat="1" applyFont="1" applyFill="1" applyBorder="1" applyAlignment="1">
      <alignment horizontal="centerContinuous" vertical="center"/>
    </xf>
    <xf numFmtId="3" fontId="30" fillId="2" borderId="48" xfId="6" applyNumberFormat="1" applyFont="1" applyFill="1" applyBorder="1" applyAlignment="1">
      <alignment horizontal="left" vertical="center"/>
    </xf>
    <xf numFmtId="3" fontId="35" fillId="2" borderId="73" xfId="6" applyNumberFormat="1" applyFont="1" applyFill="1" applyBorder="1" applyAlignment="1">
      <alignment vertical="center"/>
    </xf>
    <xf numFmtId="3" fontId="30" fillId="2" borderId="18" xfId="6" applyNumberFormat="1" applyFont="1" applyFill="1" applyBorder="1" applyAlignment="1">
      <alignment vertical="center"/>
    </xf>
    <xf numFmtId="167" fontId="17" fillId="2" borderId="44" xfId="6" applyNumberFormat="1" applyFont="1" applyFill="1" applyBorder="1" applyAlignment="1">
      <alignment horizontal="centerContinuous" vertical="center"/>
    </xf>
    <xf numFmtId="3" fontId="19" fillId="2" borderId="37" xfId="6" applyNumberFormat="1" applyFont="1" applyFill="1" applyBorder="1" applyAlignment="1">
      <alignment horizontal="left" vertical="center"/>
    </xf>
    <xf numFmtId="3" fontId="19" fillId="2" borderId="74" xfId="6" applyNumberFormat="1" applyFont="1" applyFill="1" applyBorder="1" applyAlignment="1" applyProtection="1">
      <alignment vertical="center"/>
      <protection locked="0"/>
    </xf>
    <xf numFmtId="3" fontId="19" fillId="2" borderId="44" xfId="6" applyNumberFormat="1" applyFont="1" applyFill="1" applyBorder="1" applyAlignment="1" applyProtection="1">
      <alignment vertical="center"/>
      <protection locked="0"/>
    </xf>
    <xf numFmtId="3" fontId="19" fillId="2" borderId="0" xfId="6" applyNumberFormat="1" applyFont="1" applyFill="1" applyAlignment="1" applyProtection="1">
      <alignment vertical="center"/>
      <protection locked="0"/>
    </xf>
    <xf numFmtId="3" fontId="19" fillId="2" borderId="42" xfId="6" applyNumberFormat="1" applyFont="1" applyFill="1" applyBorder="1" applyAlignment="1" applyProtection="1">
      <alignment vertical="center"/>
      <protection locked="0"/>
    </xf>
    <xf numFmtId="3" fontId="19" fillId="2" borderId="37" xfId="6" applyNumberFormat="1" applyFont="1" applyFill="1" applyBorder="1" applyAlignment="1" applyProtection="1">
      <alignment vertical="center"/>
      <protection locked="0"/>
    </xf>
    <xf numFmtId="3" fontId="17" fillId="2" borderId="71" xfId="6" applyNumberFormat="1" applyFont="1" applyFill="1" applyBorder="1" applyAlignment="1" applyProtection="1">
      <alignment vertical="center"/>
      <protection locked="0"/>
    </xf>
    <xf numFmtId="3" fontId="17" fillId="2" borderId="0" xfId="6" applyNumberFormat="1" applyFont="1" applyFill="1" applyAlignment="1" applyProtection="1">
      <alignment vertical="center"/>
      <protection locked="0"/>
    </xf>
    <xf numFmtId="3" fontId="17" fillId="2" borderId="72" xfId="6" applyNumberFormat="1" applyFont="1" applyFill="1" applyBorder="1" applyAlignment="1" applyProtection="1">
      <alignment vertical="center"/>
      <protection locked="0"/>
    </xf>
    <xf numFmtId="3" fontId="19" fillId="2" borderId="71" xfId="6" applyNumberFormat="1" applyFont="1" applyFill="1" applyBorder="1" applyAlignment="1" applyProtection="1">
      <alignment vertical="center"/>
      <protection locked="0"/>
    </xf>
    <xf numFmtId="3" fontId="19" fillId="2" borderId="20" xfId="6" applyNumberFormat="1" applyFont="1" applyFill="1" applyBorder="1" applyAlignment="1" applyProtection="1">
      <alignment vertical="center"/>
      <protection locked="0"/>
    </xf>
    <xf numFmtId="3" fontId="19" fillId="2" borderId="72" xfId="6" applyNumberFormat="1" applyFont="1" applyFill="1" applyBorder="1" applyAlignment="1" applyProtection="1">
      <alignment vertical="center"/>
      <protection locked="0"/>
    </xf>
    <xf numFmtId="3" fontId="17" fillId="2" borderId="37" xfId="6" applyNumberFormat="1" applyFont="1" applyFill="1" applyBorder="1" applyAlignment="1">
      <alignment horizontal="centerContinuous" vertical="center"/>
    </xf>
    <xf numFmtId="167" fontId="17" fillId="2" borderId="37" xfId="6" applyNumberFormat="1" applyFont="1" applyFill="1" applyBorder="1" applyAlignment="1">
      <alignment horizontal="centerContinuous" vertical="center"/>
    </xf>
    <xf numFmtId="3" fontId="17" fillId="2" borderId="20" xfId="6" applyNumberFormat="1" applyFont="1" applyFill="1" applyBorder="1" applyAlignment="1" applyProtection="1">
      <alignment horizontal="centerContinuous" vertical="center"/>
      <protection locked="0"/>
    </xf>
    <xf numFmtId="3" fontId="17" fillId="2" borderId="71" xfId="6" applyNumberFormat="1" applyFont="1" applyFill="1" applyBorder="1" applyAlignment="1">
      <alignment vertical="center"/>
    </xf>
    <xf numFmtId="3" fontId="17" fillId="2" borderId="0" xfId="6" applyNumberFormat="1" applyFont="1" applyFill="1" applyAlignment="1">
      <alignment vertical="center"/>
    </xf>
    <xf numFmtId="3" fontId="56" fillId="2" borderId="20" xfId="6" applyNumberFormat="1" applyFont="1" applyFill="1" applyBorder="1" applyAlignment="1" applyProtection="1">
      <alignment horizontal="center" vertical="center"/>
      <protection locked="0"/>
    </xf>
    <xf numFmtId="3" fontId="57" fillId="2" borderId="37" xfId="6" applyNumberFormat="1" applyFont="1" applyFill="1" applyBorder="1" applyAlignment="1">
      <alignment vertical="center"/>
    </xf>
    <xf numFmtId="3" fontId="56" fillId="2" borderId="71" xfId="6" applyNumberFormat="1" applyFont="1" applyFill="1" applyBorder="1" applyAlignment="1">
      <alignment vertical="center"/>
    </xf>
    <xf numFmtId="3" fontId="56" fillId="2" borderId="20" xfId="6" applyNumberFormat="1" applyFont="1" applyFill="1" applyBorder="1" applyAlignment="1">
      <alignment vertical="center"/>
    </xf>
    <xf numFmtId="3" fontId="56" fillId="2" borderId="0" xfId="6" applyNumberFormat="1" applyFont="1" applyFill="1" applyAlignment="1">
      <alignment vertical="center"/>
    </xf>
    <xf numFmtId="3" fontId="56" fillId="2" borderId="72" xfId="6" applyNumberFormat="1" applyFont="1" applyFill="1" applyBorder="1" applyAlignment="1">
      <alignment vertical="center"/>
    </xf>
    <xf numFmtId="3" fontId="39" fillId="2" borderId="72" xfId="6" applyNumberFormat="1" applyFont="1" applyFill="1" applyBorder="1" applyAlignment="1">
      <alignment vertical="center"/>
    </xf>
    <xf numFmtId="3" fontId="19" fillId="2" borderId="0" xfId="6" applyNumberFormat="1" applyFont="1" applyFill="1" applyAlignment="1" applyProtection="1">
      <alignment horizontal="left" vertical="center"/>
      <protection locked="0"/>
    </xf>
    <xf numFmtId="3" fontId="60" fillId="2" borderId="20" xfId="6" applyNumberFormat="1" applyFont="1" applyFill="1" applyBorder="1" applyAlignment="1" applyProtection="1">
      <alignment horizontal="center" vertical="center"/>
      <protection locked="0"/>
    </xf>
    <xf numFmtId="3" fontId="57" fillId="2" borderId="37" xfId="6" applyNumberFormat="1" applyFont="1" applyFill="1" applyBorder="1" applyAlignment="1" applyProtection="1">
      <alignment vertical="center"/>
      <protection locked="0"/>
    </xf>
    <xf numFmtId="3" fontId="39" fillId="2" borderId="20" xfId="6" applyNumberFormat="1" applyFont="1" applyFill="1" applyBorder="1" applyAlignment="1" applyProtection="1">
      <alignment horizontal="center" vertical="center"/>
      <protection locked="0"/>
    </xf>
    <xf numFmtId="3" fontId="39" fillId="2" borderId="71" xfId="6" applyNumberFormat="1" applyFont="1" applyFill="1" applyBorder="1" applyAlignment="1">
      <alignment vertical="center"/>
    </xf>
    <xf numFmtId="3" fontId="39" fillId="2" borderId="20" xfId="6" applyNumberFormat="1" applyFont="1" applyFill="1" applyBorder="1" applyAlignment="1">
      <alignment vertical="center"/>
    </xf>
    <xf numFmtId="3" fontId="39" fillId="2" borderId="0" xfId="6" applyNumberFormat="1" applyFont="1" applyFill="1" applyAlignment="1">
      <alignment vertical="center"/>
    </xf>
    <xf numFmtId="3" fontId="39" fillId="2" borderId="42" xfId="6" applyNumberFormat="1" applyFont="1" applyFill="1" applyBorder="1" applyAlignment="1">
      <alignment vertical="center"/>
    </xf>
    <xf numFmtId="167" fontId="17" fillId="2" borderId="20" xfId="6" applyNumberFormat="1" applyFont="1" applyFill="1" applyBorder="1" applyAlignment="1" applyProtection="1">
      <alignment horizontal="center" vertical="center"/>
      <protection locked="0"/>
    </xf>
    <xf numFmtId="3" fontId="17" fillId="2" borderId="20" xfId="6" applyNumberFormat="1" applyFont="1" applyFill="1" applyBorder="1" applyAlignment="1" applyProtection="1">
      <alignment horizontal="center" vertical="center"/>
      <protection locked="0"/>
    </xf>
    <xf numFmtId="3" fontId="17" fillId="2" borderId="71" xfId="6" applyNumberFormat="1" applyFont="1" applyFill="1" applyBorder="1" applyAlignment="1">
      <alignment horizontal="right" vertical="center"/>
    </xf>
    <xf numFmtId="3" fontId="17" fillId="2" borderId="20" xfId="6" applyNumberFormat="1" applyFont="1" applyFill="1" applyBorder="1" applyAlignment="1">
      <alignment horizontal="right" vertical="center"/>
    </xf>
    <xf numFmtId="3" fontId="17" fillId="2" borderId="0" xfId="6" applyNumberFormat="1" applyFont="1" applyFill="1" applyAlignment="1">
      <alignment horizontal="right" vertical="center"/>
    </xf>
    <xf numFmtId="3" fontId="17" fillId="2" borderId="72" xfId="6" applyNumberFormat="1" applyFont="1" applyFill="1" applyBorder="1" applyAlignment="1">
      <alignment horizontal="right" vertical="center"/>
    </xf>
    <xf numFmtId="3" fontId="17" fillId="2" borderId="20" xfId="6" applyNumberFormat="1" applyFont="1" applyFill="1" applyBorder="1" applyAlignment="1">
      <alignment horizontal="center" vertical="center"/>
    </xf>
    <xf numFmtId="3" fontId="17" fillId="2" borderId="75" xfId="6" applyNumberFormat="1" applyFont="1" applyFill="1" applyBorder="1" applyAlignment="1">
      <alignment vertical="center"/>
    </xf>
    <xf numFmtId="3" fontId="19" fillId="2" borderId="20" xfId="6" applyNumberFormat="1" applyFont="1" applyFill="1" applyBorder="1" applyAlignment="1">
      <alignment vertical="center"/>
    </xf>
    <xf numFmtId="3" fontId="19" fillId="2" borderId="72" xfId="6" applyNumberFormat="1" applyFont="1" applyFill="1" applyBorder="1" applyAlignment="1">
      <alignment vertical="center"/>
    </xf>
    <xf numFmtId="3" fontId="61" fillId="2" borderId="18" xfId="6" applyNumberFormat="1" applyFont="1" applyFill="1" applyBorder="1" applyAlignment="1">
      <alignment horizontal="centerContinuous" vertical="center"/>
    </xf>
    <xf numFmtId="3" fontId="61" fillId="2" borderId="48" xfId="6" applyNumberFormat="1" applyFont="1" applyFill="1" applyBorder="1" applyAlignment="1">
      <alignment horizontal="left" vertical="center"/>
    </xf>
    <xf numFmtId="3" fontId="61" fillId="2" borderId="73" xfId="6" applyNumberFormat="1" applyFont="1" applyFill="1" applyBorder="1" applyAlignment="1">
      <alignment vertical="center"/>
    </xf>
    <xf numFmtId="3" fontId="61" fillId="2" borderId="18" xfId="6" applyNumberFormat="1" applyFont="1" applyFill="1" applyBorder="1" applyAlignment="1">
      <alignment vertical="center"/>
    </xf>
    <xf numFmtId="3" fontId="34" fillId="2" borderId="0" xfId="6" applyNumberFormat="1" applyFont="1" applyFill="1" applyAlignment="1">
      <alignment vertical="center"/>
    </xf>
    <xf numFmtId="3" fontId="30" fillId="2" borderId="18" xfId="6" applyNumberFormat="1" applyFont="1" applyFill="1" applyBorder="1" applyAlignment="1">
      <alignment horizontal="center" vertical="center"/>
    </xf>
    <xf numFmtId="3" fontId="30" fillId="2" borderId="50" xfId="6" applyNumberFormat="1" applyFont="1" applyFill="1" applyBorder="1" applyAlignment="1">
      <alignment vertical="center"/>
    </xf>
    <xf numFmtId="3" fontId="30" fillId="2" borderId="76" xfId="6" applyNumberFormat="1" applyFont="1" applyFill="1" applyBorder="1" applyAlignment="1">
      <alignment vertical="center"/>
    </xf>
    <xf numFmtId="3" fontId="30" fillId="2" borderId="68" xfId="6" applyNumberFormat="1" applyFont="1" applyFill="1" applyBorder="1" applyAlignment="1">
      <alignment vertical="center"/>
    </xf>
    <xf numFmtId="167" fontId="19" fillId="2" borderId="20" xfId="6" applyNumberFormat="1" applyFont="1" applyFill="1" applyBorder="1" applyAlignment="1" applyProtection="1">
      <alignment horizontal="center" vertical="center"/>
      <protection locked="0"/>
    </xf>
    <xf numFmtId="3" fontId="17" fillId="2" borderId="77" xfId="6" applyNumberFormat="1" applyFont="1" applyFill="1" applyBorder="1" applyAlignment="1">
      <alignment vertical="center"/>
    </xf>
    <xf numFmtId="3" fontId="17" fillId="2" borderId="44" xfId="6" applyNumberFormat="1" applyFont="1" applyFill="1" applyBorder="1" applyAlignment="1">
      <alignment vertical="center"/>
    </xf>
    <xf numFmtId="3" fontId="17" fillId="2" borderId="14" xfId="6" applyNumberFormat="1" applyFont="1" applyFill="1" applyBorder="1" applyAlignment="1">
      <alignment vertical="center"/>
    </xf>
    <xf numFmtId="3" fontId="17" fillId="2" borderId="57" xfId="6" applyNumberFormat="1" applyFont="1" applyFill="1" applyBorder="1" applyAlignment="1">
      <alignment vertical="center"/>
    </xf>
    <xf numFmtId="3" fontId="17" fillId="2" borderId="78" xfId="6" applyNumberFormat="1" applyFont="1" applyFill="1" applyBorder="1" applyAlignment="1">
      <alignment vertical="center"/>
    </xf>
    <xf numFmtId="3" fontId="17" fillId="2" borderId="23" xfId="6" applyNumberFormat="1" applyFont="1" applyFill="1" applyBorder="1" applyAlignment="1" applyProtection="1">
      <alignment horizontal="center" vertical="center"/>
      <protection locked="0"/>
    </xf>
    <xf numFmtId="3" fontId="19" fillId="2" borderId="38" xfId="6" applyNumberFormat="1" applyFont="1" applyFill="1" applyBorder="1" applyAlignment="1" applyProtection="1">
      <alignment vertical="center"/>
      <protection locked="0"/>
    </xf>
    <xf numFmtId="3" fontId="17" fillId="2" borderId="39" xfId="6" applyNumberFormat="1" applyFont="1" applyFill="1" applyBorder="1" applyAlignment="1">
      <alignment vertical="center"/>
    </xf>
    <xf numFmtId="3" fontId="17" fillId="2" borderId="64" xfId="6" applyNumberFormat="1" applyFont="1" applyFill="1" applyBorder="1" applyAlignment="1">
      <alignment vertical="center"/>
    </xf>
    <xf numFmtId="3" fontId="19" fillId="2" borderId="0" xfId="6" applyNumberFormat="1" applyFont="1" applyFill="1" applyAlignment="1">
      <alignment vertical="center"/>
    </xf>
    <xf numFmtId="3" fontId="19" fillId="2" borderId="73" xfId="6" applyNumberFormat="1" applyFont="1" applyFill="1" applyBorder="1" applyAlignment="1">
      <alignment vertical="center"/>
    </xf>
    <xf numFmtId="3" fontId="19" fillId="2" borderId="18" xfId="6" applyNumberFormat="1" applyFont="1" applyFill="1" applyBorder="1" applyAlignment="1">
      <alignment vertical="center"/>
    </xf>
    <xf numFmtId="3" fontId="19" fillId="2" borderId="63" xfId="6" applyNumberFormat="1" applyFont="1" applyFill="1" applyBorder="1" applyAlignment="1">
      <alignment vertical="center"/>
    </xf>
    <xf numFmtId="3" fontId="30" fillId="2" borderId="48" xfId="6" applyNumberFormat="1" applyFont="1" applyFill="1" applyBorder="1" applyAlignment="1">
      <alignment vertical="center"/>
    </xf>
    <xf numFmtId="3" fontId="35" fillId="2" borderId="62" xfId="6" applyNumberFormat="1" applyFont="1" applyFill="1" applyBorder="1" applyAlignment="1">
      <alignment horizontal="right" vertical="center"/>
    </xf>
    <xf numFmtId="3" fontId="35" fillId="2" borderId="18" xfId="6" applyNumberFormat="1" applyFont="1" applyFill="1" applyBorder="1" applyAlignment="1">
      <alignment horizontal="right" vertical="center"/>
    </xf>
    <xf numFmtId="3" fontId="35" fillId="2" borderId="50" xfId="6" applyNumberFormat="1" applyFont="1" applyFill="1" applyBorder="1" applyAlignment="1">
      <alignment horizontal="right" vertical="center"/>
    </xf>
    <xf numFmtId="3" fontId="30" fillId="2" borderId="79" xfId="6" applyNumberFormat="1" applyFont="1" applyFill="1" applyBorder="1" applyAlignment="1">
      <alignment vertical="center"/>
    </xf>
    <xf numFmtId="167" fontId="19" fillId="2" borderId="37" xfId="6" applyNumberFormat="1" applyFont="1" applyFill="1" applyBorder="1" applyAlignment="1">
      <alignment horizontal="center" vertical="center"/>
    </xf>
    <xf numFmtId="3" fontId="17" fillId="2" borderId="77" xfId="6" applyNumberFormat="1" applyFont="1" applyFill="1" applyBorder="1" applyAlignment="1" applyProtection="1">
      <alignment vertical="center"/>
      <protection locked="0"/>
    </xf>
    <xf numFmtId="3" fontId="17" fillId="2" borderId="14" xfId="6" applyNumberFormat="1" applyFont="1" applyFill="1" applyBorder="1" applyAlignment="1" applyProtection="1">
      <alignment vertical="center"/>
      <protection locked="0"/>
    </xf>
    <xf numFmtId="3" fontId="19" fillId="2" borderId="37" xfId="6" applyNumberFormat="1" applyFont="1" applyFill="1" applyBorder="1" applyAlignment="1">
      <alignment horizontal="center" vertical="center"/>
    </xf>
    <xf numFmtId="3" fontId="17" fillId="2" borderId="78" xfId="6" applyNumberFormat="1" applyFont="1" applyFill="1" applyBorder="1" applyAlignment="1" applyProtection="1">
      <alignment horizontal="right" vertical="center"/>
      <protection locked="0"/>
    </xf>
    <xf numFmtId="3" fontId="17" fillId="2" borderId="20" xfId="6" applyNumberFormat="1" applyFont="1" applyFill="1" applyBorder="1" applyAlignment="1" applyProtection="1">
      <alignment horizontal="right" vertical="center"/>
      <protection locked="0"/>
    </xf>
    <xf numFmtId="3" fontId="17" fillId="2" borderId="0" xfId="6" applyNumberFormat="1" applyFont="1" applyFill="1" applyAlignment="1" applyProtection="1">
      <alignment horizontal="right" vertical="center"/>
      <protection locked="0"/>
    </xf>
    <xf numFmtId="3" fontId="17" fillId="2" borderId="75" xfId="6" applyNumberFormat="1" applyFont="1" applyFill="1" applyBorder="1" applyAlignment="1" applyProtection="1">
      <alignment horizontal="right" vertical="center"/>
      <protection locked="0"/>
    </xf>
    <xf numFmtId="3" fontId="57" fillId="2" borderId="37" xfId="6" applyNumberFormat="1" applyFont="1" applyFill="1" applyBorder="1" applyAlignment="1">
      <alignment horizontal="center" vertical="center"/>
    </xf>
    <xf numFmtId="3" fontId="17" fillId="2" borderId="78" xfId="6" applyNumberFormat="1" applyFont="1" applyFill="1" applyBorder="1" applyAlignment="1">
      <alignment horizontal="right" vertical="center"/>
    </xf>
    <xf numFmtId="3" fontId="17" fillId="2" borderId="75" xfId="6" applyNumberFormat="1" applyFont="1" applyFill="1" applyBorder="1" applyAlignment="1">
      <alignment horizontal="right" vertical="center"/>
    </xf>
    <xf numFmtId="3" fontId="61" fillId="2" borderId="18" xfId="6" applyNumberFormat="1" applyFont="1" applyFill="1" applyBorder="1" applyAlignment="1">
      <alignment horizontal="center" vertical="center"/>
    </xf>
    <xf numFmtId="3" fontId="61" fillId="2" borderId="48" xfId="6" applyNumberFormat="1" applyFont="1" applyFill="1" applyBorder="1" applyAlignment="1">
      <alignment vertical="center"/>
    </xf>
    <xf numFmtId="3" fontId="62" fillId="2" borderId="62" xfId="6" applyNumberFormat="1" applyFont="1" applyFill="1" applyBorder="1" applyAlignment="1">
      <alignment horizontal="right" vertical="center"/>
    </xf>
    <xf numFmtId="3" fontId="62" fillId="2" borderId="18" xfId="6" applyNumberFormat="1" applyFont="1" applyFill="1" applyBorder="1" applyAlignment="1">
      <alignment horizontal="right" vertical="center"/>
    </xf>
    <xf numFmtId="3" fontId="62" fillId="2" borderId="50" xfId="6" applyNumberFormat="1" applyFont="1" applyFill="1" applyBorder="1" applyAlignment="1">
      <alignment horizontal="right" vertical="center"/>
    </xf>
    <xf numFmtId="3" fontId="61" fillId="2" borderId="44" xfId="6" applyNumberFormat="1" applyFont="1" applyFill="1" applyBorder="1" applyAlignment="1">
      <alignment horizontal="center" vertical="center"/>
    </xf>
    <xf numFmtId="3" fontId="61" fillId="2" borderId="32" xfId="6" applyNumberFormat="1" applyFont="1" applyFill="1" applyBorder="1" applyAlignment="1">
      <alignment vertical="center"/>
    </xf>
    <xf numFmtId="3" fontId="62" fillId="2" borderId="77" xfId="6" applyNumberFormat="1" applyFont="1" applyFill="1" applyBorder="1" applyAlignment="1">
      <alignment horizontal="right" vertical="center"/>
    </xf>
    <xf numFmtId="3" fontId="62" fillId="2" borderId="44" xfId="6" applyNumberFormat="1" applyFont="1" applyFill="1" applyBorder="1" applyAlignment="1">
      <alignment horizontal="right" vertical="center"/>
    </xf>
    <xf numFmtId="3" fontId="62" fillId="2" borderId="14" xfId="6" applyNumberFormat="1" applyFont="1" applyFill="1" applyBorder="1" applyAlignment="1">
      <alignment horizontal="right" vertical="center"/>
    </xf>
    <xf numFmtId="3" fontId="61" fillId="2" borderId="71" xfId="6" applyNumberFormat="1" applyFont="1" applyFill="1" applyBorder="1" applyAlignment="1">
      <alignment vertical="center"/>
    </xf>
    <xf numFmtId="3" fontId="19" fillId="2" borderId="20" xfId="6" applyNumberFormat="1" applyFont="1" applyFill="1" applyBorder="1" applyAlignment="1">
      <alignment horizontal="center" vertical="center"/>
    </xf>
    <xf numFmtId="3" fontId="19" fillId="2" borderId="23" xfId="6" applyNumberFormat="1" applyFont="1" applyFill="1" applyBorder="1" applyAlignment="1">
      <alignment horizontal="center" vertical="center"/>
    </xf>
    <xf numFmtId="3" fontId="19" fillId="2" borderId="38" xfId="6" applyNumberFormat="1" applyFont="1" applyFill="1" applyBorder="1" applyAlignment="1">
      <alignment vertical="center"/>
    </xf>
    <xf numFmtId="3" fontId="62" fillId="2" borderId="80" xfId="6" applyNumberFormat="1" applyFont="1" applyFill="1" applyBorder="1" applyAlignment="1">
      <alignment horizontal="right" vertical="center"/>
    </xf>
    <xf numFmtId="3" fontId="57" fillId="2" borderId="18" xfId="6" applyNumberFormat="1" applyFont="1" applyFill="1" applyBorder="1" applyAlignment="1">
      <alignment vertical="center"/>
    </xf>
    <xf numFmtId="3" fontId="35" fillId="2" borderId="48" xfId="6" applyNumberFormat="1" applyFont="1" applyFill="1" applyBorder="1" applyAlignment="1">
      <alignment vertical="center"/>
    </xf>
    <xf numFmtId="3" fontId="35" fillId="2" borderId="18" xfId="6" applyNumberFormat="1" applyFont="1" applyFill="1" applyBorder="1" applyAlignment="1">
      <alignment vertical="center"/>
    </xf>
    <xf numFmtId="3" fontId="35" fillId="2" borderId="50" xfId="6" applyNumberFormat="1" applyFont="1" applyFill="1" applyBorder="1" applyAlignment="1">
      <alignment vertical="center"/>
    </xf>
    <xf numFmtId="3" fontId="35" fillId="2" borderId="51" xfId="6" applyNumberFormat="1" applyFont="1" applyFill="1" applyBorder="1" applyAlignment="1">
      <alignment vertical="center"/>
    </xf>
    <xf numFmtId="3" fontId="19" fillId="2" borderId="65" xfId="6" applyNumberFormat="1" applyFont="1" applyFill="1" applyBorder="1" applyAlignment="1">
      <alignment vertical="center"/>
    </xf>
    <xf numFmtId="3" fontId="19" fillId="2" borderId="66" xfId="6" applyNumberFormat="1" applyFont="1" applyFill="1" applyBorder="1" applyAlignment="1">
      <alignment vertical="center"/>
    </xf>
    <xf numFmtId="3" fontId="19" fillId="2" borderId="81" xfId="6" applyNumberFormat="1" applyFont="1" applyFill="1" applyBorder="1" applyAlignment="1">
      <alignment vertical="center"/>
    </xf>
    <xf numFmtId="167" fontId="17" fillId="2" borderId="44" xfId="6" applyNumberFormat="1" applyFont="1" applyFill="1" applyBorder="1" applyAlignment="1" applyProtection="1">
      <alignment horizontal="center" vertical="center"/>
      <protection locked="0"/>
    </xf>
    <xf numFmtId="3" fontId="17" fillId="2" borderId="82" xfId="6" applyNumberFormat="1" applyFont="1" applyFill="1" applyBorder="1" applyAlignment="1">
      <alignment horizontal="right" vertical="center"/>
    </xf>
    <xf numFmtId="3" fontId="17" fillId="2" borderId="83" xfId="6" applyNumberFormat="1" applyFont="1" applyFill="1" applyBorder="1" applyAlignment="1">
      <alignment horizontal="right" vertical="center"/>
    </xf>
    <xf numFmtId="3" fontId="17" fillId="2" borderId="84" xfId="6" applyNumberFormat="1" applyFont="1" applyFill="1" applyBorder="1" applyAlignment="1">
      <alignment horizontal="right" vertical="center"/>
    </xf>
    <xf numFmtId="3" fontId="17" fillId="2" borderId="83" xfId="6" applyNumberFormat="1" applyFont="1" applyFill="1" applyBorder="1" applyAlignment="1">
      <alignment vertical="center"/>
    </xf>
    <xf numFmtId="3" fontId="17" fillId="2" borderId="85" xfId="6" applyNumberFormat="1" applyFont="1" applyFill="1" applyBorder="1" applyAlignment="1">
      <alignment vertical="center"/>
    </xf>
    <xf numFmtId="167" fontId="17" fillId="2" borderId="20" xfId="6" applyNumberFormat="1" applyFont="1" applyFill="1" applyBorder="1" applyAlignment="1">
      <alignment horizontal="center" vertical="center"/>
    </xf>
    <xf numFmtId="3" fontId="17" fillId="2" borderId="79" xfId="6" applyNumberFormat="1" applyFont="1" applyFill="1" applyBorder="1" applyAlignment="1" applyProtection="1">
      <alignment vertical="center"/>
      <protection locked="0"/>
    </xf>
    <xf numFmtId="3" fontId="17" fillId="2" borderId="23" xfId="6" applyNumberFormat="1" applyFont="1" applyFill="1" applyBorder="1" applyAlignment="1" applyProtection="1">
      <alignment vertical="center"/>
      <protection locked="0"/>
    </xf>
    <xf numFmtId="3" fontId="17" fillId="2" borderId="56" xfId="6" applyNumberFormat="1" applyFont="1" applyFill="1" applyBorder="1" applyAlignment="1" applyProtection="1">
      <alignment vertical="center"/>
      <protection locked="0"/>
    </xf>
    <xf numFmtId="3" fontId="35" fillId="2" borderId="86" xfId="6" applyNumberFormat="1" applyFont="1" applyFill="1" applyBorder="1" applyAlignment="1">
      <alignment horizontal="right" vertical="center"/>
    </xf>
    <xf numFmtId="3" fontId="35" fillId="2" borderId="87" xfId="6" applyNumberFormat="1" applyFont="1" applyFill="1" applyBorder="1" applyAlignment="1">
      <alignment horizontal="right" vertical="center"/>
    </xf>
    <xf numFmtId="3" fontId="30" fillId="2" borderId="86" xfId="6" applyNumberFormat="1" applyFont="1" applyFill="1" applyBorder="1" applyAlignment="1">
      <alignment vertical="center"/>
    </xf>
    <xf numFmtId="3" fontId="17" fillId="2" borderId="82" xfId="6" applyNumberFormat="1" applyFont="1" applyFill="1" applyBorder="1" applyAlignment="1" applyProtection="1">
      <alignment vertical="center"/>
      <protection locked="0"/>
    </xf>
    <xf numFmtId="3" fontId="17" fillId="2" borderId="83" xfId="6" applyNumberFormat="1" applyFont="1" applyFill="1" applyBorder="1" applyAlignment="1" applyProtection="1">
      <alignment vertical="center"/>
      <protection locked="0"/>
    </xf>
    <xf numFmtId="3" fontId="17" fillId="2" borderId="88" xfId="6" applyNumberFormat="1" applyFont="1" applyFill="1" applyBorder="1" applyAlignment="1" applyProtection="1">
      <alignment vertical="center"/>
      <protection locked="0"/>
    </xf>
    <xf numFmtId="3" fontId="17" fillId="2" borderId="85" xfId="6" applyNumberFormat="1" applyFont="1" applyFill="1" applyBorder="1" applyAlignment="1" applyProtection="1">
      <alignment vertical="center"/>
      <protection locked="0"/>
    </xf>
    <xf numFmtId="3" fontId="19" fillId="2" borderId="70" xfId="6" applyNumberFormat="1" applyFont="1" applyFill="1" applyBorder="1" applyAlignment="1">
      <alignment vertical="center"/>
    </xf>
    <xf numFmtId="0" fontId="15" fillId="0" borderId="39" xfId="6" applyBorder="1" applyAlignment="1">
      <alignment vertical="center"/>
    </xf>
    <xf numFmtId="3" fontId="17" fillId="2" borderId="44" xfId="6" applyNumberFormat="1" applyFont="1" applyFill="1" applyBorder="1" applyAlignment="1">
      <alignment horizontal="right" vertical="center"/>
    </xf>
    <xf numFmtId="3" fontId="19" fillId="2" borderId="79" xfId="6" applyNumberFormat="1" applyFont="1" applyFill="1" applyBorder="1" applyAlignment="1">
      <alignment vertical="center"/>
    </xf>
    <xf numFmtId="3" fontId="35" fillId="2" borderId="74" xfId="6" applyNumberFormat="1" applyFont="1" applyFill="1" applyBorder="1" applyAlignment="1">
      <alignment horizontal="right" vertical="center"/>
    </xf>
    <xf numFmtId="3" fontId="30" fillId="2" borderId="74" xfId="6" applyNumberFormat="1" applyFont="1" applyFill="1" applyBorder="1" applyAlignment="1">
      <alignment vertical="center"/>
    </xf>
    <xf numFmtId="3" fontId="19" fillId="2" borderId="38" xfId="6" applyNumberFormat="1" applyFont="1" applyFill="1" applyBorder="1" applyAlignment="1">
      <alignment horizontal="center" vertical="center"/>
    </xf>
    <xf numFmtId="3" fontId="19" fillId="2" borderId="56" xfId="6" applyNumberFormat="1" applyFont="1" applyFill="1" applyBorder="1" applyAlignment="1">
      <alignment horizontal="center" vertical="center"/>
    </xf>
    <xf numFmtId="3" fontId="17" fillId="2" borderId="23" xfId="6" applyNumberFormat="1" applyFont="1" applyFill="1" applyBorder="1" applyAlignment="1">
      <alignment horizontal="right" vertical="center"/>
    </xf>
    <xf numFmtId="3" fontId="17" fillId="2" borderId="18" xfId="6" applyNumberFormat="1" applyFont="1" applyFill="1" applyBorder="1" applyAlignment="1">
      <alignment horizontal="right" vertical="center"/>
    </xf>
    <xf numFmtId="3" fontId="34" fillId="2" borderId="18" xfId="6" applyNumberFormat="1" applyFont="1" applyFill="1" applyBorder="1" applyAlignment="1">
      <alignment vertical="center"/>
    </xf>
    <xf numFmtId="3" fontId="34" fillId="2" borderId="14" xfId="6" applyNumberFormat="1" applyFont="1" applyFill="1" applyBorder="1" applyAlignment="1">
      <alignment vertical="center"/>
    </xf>
    <xf numFmtId="3" fontId="34" fillId="2" borderId="89" xfId="6" applyNumberFormat="1" applyFont="1" applyFill="1" applyBorder="1" applyAlignment="1">
      <alignment vertical="center"/>
    </xf>
    <xf numFmtId="3" fontId="19" fillId="2" borderId="86" xfId="6" applyNumberFormat="1" applyFont="1" applyFill="1" applyBorder="1" applyAlignment="1">
      <alignment vertical="center"/>
    </xf>
    <xf numFmtId="3" fontId="19" fillId="2" borderId="90" xfId="6" applyNumberFormat="1" applyFont="1" applyFill="1" applyBorder="1" applyAlignment="1">
      <alignment vertical="center"/>
    </xf>
    <xf numFmtId="3" fontId="19" fillId="2" borderId="91" xfId="6" applyNumberFormat="1" applyFont="1" applyFill="1" applyBorder="1" applyAlignment="1">
      <alignment vertical="center"/>
    </xf>
    <xf numFmtId="3" fontId="30" fillId="2" borderId="38" xfId="6" applyNumberFormat="1" applyFont="1" applyFill="1" applyBorder="1" applyAlignment="1">
      <alignment horizontal="centerContinuous" vertical="center"/>
    </xf>
    <xf numFmtId="3" fontId="30" fillId="2" borderId="50" xfId="6" applyNumberFormat="1" applyFont="1" applyFill="1" applyBorder="1" applyAlignment="1">
      <alignment horizontal="left" vertical="center"/>
    </xf>
    <xf numFmtId="3" fontId="35" fillId="2" borderId="70" xfId="6" applyNumberFormat="1" applyFont="1" applyFill="1" applyBorder="1" applyAlignment="1">
      <alignment vertical="center"/>
    </xf>
    <xf numFmtId="167" fontId="19" fillId="2" borderId="20" xfId="6" applyNumberFormat="1" applyFont="1" applyFill="1" applyBorder="1" applyAlignment="1">
      <alignment horizontal="center" vertical="center"/>
    </xf>
    <xf numFmtId="3" fontId="17" fillId="2" borderId="92" xfId="6" applyNumberFormat="1" applyFont="1" applyFill="1" applyBorder="1" applyAlignment="1">
      <alignment vertical="center"/>
    </xf>
    <xf numFmtId="167" fontId="19" fillId="2" borderId="23" xfId="6" applyNumberFormat="1" applyFont="1" applyFill="1" applyBorder="1" applyAlignment="1">
      <alignment horizontal="center" vertical="center"/>
    </xf>
    <xf numFmtId="3" fontId="19" fillId="2" borderId="39" xfId="6" applyNumberFormat="1" applyFont="1" applyFill="1" applyBorder="1" applyAlignment="1">
      <alignment vertical="center"/>
    </xf>
    <xf numFmtId="3" fontId="17" fillId="2" borderId="23" xfId="6" applyNumberFormat="1" applyFont="1" applyFill="1" applyBorder="1" applyAlignment="1">
      <alignment vertical="center"/>
    </xf>
    <xf numFmtId="3" fontId="30" fillId="2" borderId="48" xfId="6" applyNumberFormat="1" applyFont="1" applyFill="1" applyBorder="1" applyAlignment="1">
      <alignment horizontal="centerContinuous" vertical="center"/>
    </xf>
    <xf numFmtId="3" fontId="35" fillId="2" borderId="62" xfId="6" applyNumberFormat="1" applyFont="1" applyFill="1" applyBorder="1" applyAlignment="1">
      <alignment vertical="center"/>
    </xf>
    <xf numFmtId="167" fontId="19" fillId="2" borderId="44" xfId="6" applyNumberFormat="1" applyFont="1" applyFill="1" applyBorder="1" applyAlignment="1">
      <alignment horizontal="centerContinuous" vertical="center"/>
    </xf>
    <xf numFmtId="3" fontId="19" fillId="2" borderId="14" xfId="6" applyNumberFormat="1" applyFont="1" applyFill="1" applyBorder="1" applyAlignment="1">
      <alignment horizontal="left" vertical="center"/>
    </xf>
    <xf numFmtId="3" fontId="57" fillId="2" borderId="20" xfId="6" applyNumberFormat="1" applyFont="1" applyFill="1" applyBorder="1" applyAlignment="1" applyProtection="1">
      <alignment horizontal="center" vertical="center"/>
      <protection locked="0"/>
    </xf>
    <xf numFmtId="3" fontId="56" fillId="2" borderId="78" xfId="6" applyNumberFormat="1" applyFont="1" applyFill="1" applyBorder="1" applyAlignment="1">
      <alignment vertical="center"/>
    </xf>
    <xf numFmtId="3" fontId="56" fillId="2" borderId="75" xfId="6" applyNumberFormat="1" applyFont="1" applyFill="1" applyBorder="1" applyAlignment="1">
      <alignment vertical="center"/>
    </xf>
    <xf numFmtId="167" fontId="19" fillId="2" borderId="20" xfId="6" applyNumberFormat="1" applyFont="1" applyFill="1" applyBorder="1" applyAlignment="1" applyProtection="1">
      <alignment horizontal="centerContinuous" vertical="center"/>
      <protection locked="0"/>
    </xf>
    <xf numFmtId="167" fontId="19" fillId="2" borderId="23" xfId="6" applyNumberFormat="1" applyFont="1" applyFill="1" applyBorder="1" applyAlignment="1" applyProtection="1">
      <alignment horizontal="centerContinuous" vertical="center"/>
      <protection locked="0"/>
    </xf>
    <xf numFmtId="3" fontId="17" fillId="2" borderId="93" xfId="6" applyNumberFormat="1" applyFont="1" applyFill="1" applyBorder="1" applyAlignment="1">
      <alignment vertical="center"/>
    </xf>
    <xf numFmtId="3" fontId="30" fillId="2" borderId="37" xfId="6" applyNumberFormat="1" applyFont="1" applyFill="1" applyBorder="1" applyAlignment="1" applyProtection="1">
      <alignment horizontal="centerContinuous" vertical="center"/>
      <protection locked="0"/>
    </xf>
    <xf numFmtId="3" fontId="30" fillId="2" borderId="37" xfId="6" applyNumberFormat="1" applyFont="1" applyFill="1" applyBorder="1" applyAlignment="1" applyProtection="1">
      <alignment vertical="center" wrapText="1"/>
      <protection locked="0"/>
    </xf>
    <xf numFmtId="3" fontId="35" fillId="2" borderId="78" xfId="6" applyNumberFormat="1" applyFont="1" applyFill="1" applyBorder="1" applyAlignment="1">
      <alignment vertical="center"/>
    </xf>
    <xf numFmtId="3" fontId="35" fillId="2" borderId="20" xfId="6" applyNumberFormat="1" applyFont="1" applyFill="1" applyBorder="1" applyAlignment="1">
      <alignment vertical="center"/>
    </xf>
    <xf numFmtId="3" fontId="35" fillId="2" borderId="0" xfId="6" applyNumberFormat="1" applyFont="1" applyFill="1" applyAlignment="1">
      <alignment vertical="center"/>
    </xf>
    <xf numFmtId="3" fontId="35" fillId="2" borderId="80" xfId="6" applyNumberFormat="1" applyFont="1" applyFill="1" applyBorder="1" applyAlignment="1">
      <alignment vertical="center"/>
    </xf>
    <xf numFmtId="3" fontId="21" fillId="2" borderId="0" xfId="6" applyNumberFormat="1" applyFont="1" applyFill="1" applyAlignment="1">
      <alignment vertical="center"/>
    </xf>
    <xf numFmtId="3" fontId="17" fillId="2" borderId="80" xfId="6" applyNumberFormat="1" applyFont="1" applyFill="1" applyBorder="1" applyAlignment="1">
      <alignment vertical="center"/>
    </xf>
    <xf numFmtId="3" fontId="17" fillId="2" borderId="23" xfId="6" applyNumberFormat="1" applyFont="1" applyFill="1" applyBorder="1" applyAlignment="1">
      <alignment horizontal="center" vertical="center"/>
    </xf>
    <xf numFmtId="3" fontId="17" fillId="2" borderId="56" xfId="6" applyNumberFormat="1" applyFont="1" applyFill="1" applyBorder="1" applyAlignment="1">
      <alignment vertical="center"/>
    </xf>
    <xf numFmtId="3" fontId="61" fillId="2" borderId="94" xfId="6" applyNumberFormat="1" applyFont="1" applyFill="1" applyBorder="1" applyAlignment="1">
      <alignment vertical="center"/>
    </xf>
    <xf numFmtId="3" fontId="61" fillId="2" borderId="90" xfId="6" applyNumberFormat="1" applyFont="1" applyFill="1" applyBorder="1" applyAlignment="1">
      <alignment vertical="center"/>
    </xf>
    <xf numFmtId="3" fontId="61" fillId="2" borderId="87" xfId="6" applyNumberFormat="1" applyFont="1" applyFill="1" applyBorder="1" applyAlignment="1">
      <alignment vertical="center"/>
    </xf>
    <xf numFmtId="3" fontId="61" fillId="2" borderId="86" xfId="6" applyNumberFormat="1" applyFont="1" applyFill="1" applyBorder="1" applyAlignment="1">
      <alignment vertical="center"/>
    </xf>
    <xf numFmtId="3" fontId="61" fillId="2" borderId="89" xfId="6" applyNumberFormat="1" applyFont="1" applyFill="1" applyBorder="1" applyAlignment="1">
      <alignment vertical="center"/>
    </xf>
    <xf numFmtId="3" fontId="19" fillId="2" borderId="10" xfId="6" applyNumberFormat="1" applyFont="1" applyFill="1" applyBorder="1" applyAlignment="1">
      <alignment vertical="center"/>
    </xf>
    <xf numFmtId="3" fontId="19" fillId="2" borderId="11" xfId="6" applyNumberFormat="1" applyFont="1" applyFill="1" applyBorder="1" applyAlignment="1">
      <alignment vertical="center"/>
    </xf>
    <xf numFmtId="3" fontId="19" fillId="2" borderId="28" xfId="6" applyNumberFormat="1" applyFont="1" applyFill="1" applyBorder="1" applyAlignment="1">
      <alignment vertical="center"/>
    </xf>
    <xf numFmtId="3" fontId="35" fillId="2" borderId="76" xfId="6" applyNumberFormat="1" applyFont="1" applyFill="1" applyBorder="1" applyAlignment="1">
      <alignment vertical="center"/>
    </xf>
    <xf numFmtId="3" fontId="35" fillId="2" borderId="68" xfId="6" applyNumberFormat="1" applyFont="1" applyFill="1" applyBorder="1" applyAlignment="1">
      <alignment vertical="center"/>
    </xf>
    <xf numFmtId="3" fontId="35" fillId="2" borderId="60" xfId="6" applyNumberFormat="1" applyFont="1" applyFill="1" applyBorder="1" applyAlignment="1">
      <alignment vertical="center"/>
    </xf>
    <xf numFmtId="3" fontId="35" fillId="2" borderId="95" xfId="6" applyNumberFormat="1" applyFont="1" applyFill="1" applyBorder="1" applyAlignment="1">
      <alignment vertical="center"/>
    </xf>
    <xf numFmtId="3" fontId="17" fillId="2" borderId="37" xfId="6" applyNumberFormat="1" applyFont="1" applyFill="1" applyBorder="1" applyAlignment="1">
      <alignment vertical="center"/>
    </xf>
    <xf numFmtId="3" fontId="19" fillId="2" borderId="48" xfId="6" applyNumberFormat="1" applyFont="1" applyFill="1" applyBorder="1" applyAlignment="1">
      <alignment horizontal="center" vertical="center"/>
    </xf>
    <xf numFmtId="3" fontId="19" fillId="2" borderId="50" xfId="6" applyNumberFormat="1" applyFont="1" applyFill="1" applyBorder="1" applyAlignment="1">
      <alignment vertical="center"/>
    </xf>
    <xf numFmtId="3" fontId="17" fillId="2" borderId="10" xfId="6" applyNumberFormat="1" applyFont="1" applyFill="1" applyBorder="1" applyAlignment="1">
      <alignment vertical="center"/>
    </xf>
    <xf numFmtId="3" fontId="17" fillId="2" borderId="11" xfId="6" applyNumberFormat="1" applyFont="1" applyFill="1" applyBorder="1" applyAlignment="1">
      <alignment vertical="center"/>
    </xf>
    <xf numFmtId="3" fontId="17" fillId="2" borderId="29" xfId="6" applyNumberFormat="1" applyFont="1" applyFill="1" applyBorder="1" applyAlignment="1">
      <alignment vertical="center"/>
    </xf>
    <xf numFmtId="3" fontId="17" fillId="2" borderId="30" xfId="6" applyNumberFormat="1" applyFont="1" applyFill="1" applyBorder="1" applyAlignment="1">
      <alignment vertical="center"/>
    </xf>
    <xf numFmtId="3" fontId="17" fillId="2" borderId="28" xfId="6" applyNumberFormat="1" applyFont="1" applyFill="1" applyBorder="1" applyAlignment="1">
      <alignment vertical="center"/>
    </xf>
    <xf numFmtId="3" fontId="19" fillId="2" borderId="96" xfId="6" applyNumberFormat="1" applyFont="1" applyFill="1" applyBorder="1" applyAlignment="1">
      <alignment vertical="center"/>
    </xf>
    <xf numFmtId="3" fontId="19" fillId="2" borderId="97" xfId="6" applyNumberFormat="1" applyFont="1" applyFill="1" applyBorder="1" applyAlignment="1">
      <alignment vertical="center"/>
    </xf>
    <xf numFmtId="3" fontId="19" fillId="2" borderId="98" xfId="6" applyNumberFormat="1" applyFont="1" applyFill="1" applyBorder="1" applyAlignment="1">
      <alignment vertical="center"/>
    </xf>
    <xf numFmtId="3" fontId="35" fillId="2" borderId="71" xfId="6" applyNumberFormat="1" applyFont="1" applyFill="1" applyBorder="1" applyAlignment="1">
      <alignment horizontal="right" vertical="center"/>
    </xf>
    <xf numFmtId="3" fontId="35" fillId="2" borderId="0" xfId="6" applyNumberFormat="1" applyFont="1" applyFill="1" applyAlignment="1">
      <alignment horizontal="right" vertical="center"/>
    </xf>
    <xf numFmtId="3" fontId="35" fillId="2" borderId="20" xfId="6" applyNumberFormat="1" applyFont="1" applyFill="1" applyBorder="1" applyAlignment="1">
      <alignment horizontal="right" vertical="center"/>
    </xf>
    <xf numFmtId="3" fontId="35" fillId="2" borderId="42" xfId="6" applyNumberFormat="1" applyFont="1" applyFill="1" applyBorder="1" applyAlignment="1">
      <alignment horizontal="right" vertical="center"/>
    </xf>
    <xf numFmtId="3" fontId="35" fillId="2" borderId="78" xfId="6" applyNumberFormat="1" applyFont="1" applyFill="1" applyBorder="1" applyAlignment="1">
      <alignment horizontal="right" vertical="center"/>
    </xf>
    <xf numFmtId="3" fontId="57" fillId="2" borderId="20" xfId="6" applyNumberFormat="1" applyFont="1" applyFill="1" applyBorder="1" applyAlignment="1">
      <alignment horizontal="center" vertical="center"/>
    </xf>
    <xf numFmtId="167" fontId="19" fillId="2" borderId="37" xfId="6" applyNumberFormat="1" applyFont="1" applyFill="1" applyBorder="1" applyAlignment="1">
      <alignment vertical="center"/>
    </xf>
    <xf numFmtId="167" fontId="19" fillId="2" borderId="23" xfId="6" applyNumberFormat="1" applyFont="1" applyFill="1" applyBorder="1" applyAlignment="1" applyProtection="1">
      <alignment horizontal="center" vertical="center"/>
      <protection locked="0"/>
    </xf>
    <xf numFmtId="3" fontId="35" fillId="2" borderId="0" xfId="6" applyNumberFormat="1" applyFont="1" applyFill="1" applyAlignment="1">
      <alignment horizontal="center" vertical="center"/>
    </xf>
    <xf numFmtId="3" fontId="62" fillId="2" borderId="62" xfId="6" applyNumberFormat="1" applyFont="1" applyFill="1" applyBorder="1" applyAlignment="1">
      <alignment vertical="center"/>
    </xf>
    <xf numFmtId="3" fontId="62" fillId="2" borderId="18" xfId="6" applyNumberFormat="1" applyFont="1" applyFill="1" applyBorder="1" applyAlignment="1">
      <alignment vertical="center"/>
    </xf>
    <xf numFmtId="3" fontId="62" fillId="2" borderId="50" xfId="6" applyNumberFormat="1" applyFont="1" applyFill="1" applyBorder="1" applyAlignment="1">
      <alignment vertical="center"/>
    </xf>
    <xf numFmtId="3" fontId="62" fillId="2" borderId="86" xfId="6" applyNumberFormat="1" applyFont="1" applyFill="1" applyBorder="1" applyAlignment="1">
      <alignment vertical="center"/>
    </xf>
    <xf numFmtId="3" fontId="62" fillId="2" borderId="94" xfId="6" applyNumberFormat="1" applyFont="1" applyFill="1" applyBorder="1" applyAlignment="1">
      <alignment vertical="center"/>
    </xf>
    <xf numFmtId="3" fontId="62" fillId="2" borderId="90" xfId="6" applyNumberFormat="1" applyFont="1" applyFill="1" applyBorder="1" applyAlignment="1">
      <alignment vertical="center"/>
    </xf>
    <xf numFmtId="3" fontId="17" fillId="2" borderId="44" xfId="6" applyNumberFormat="1" applyFont="1" applyFill="1" applyBorder="1" applyAlignment="1" applyProtection="1">
      <alignment horizontal="center" vertical="center"/>
      <protection locked="0"/>
    </xf>
    <xf numFmtId="3" fontId="17" fillId="2" borderId="85" xfId="6" applyNumberFormat="1" applyFont="1" applyFill="1" applyBorder="1" applyAlignment="1">
      <alignment horizontal="right" vertical="center"/>
    </xf>
    <xf numFmtId="3" fontId="17" fillId="2" borderId="75" xfId="6" applyNumberFormat="1" applyFont="1" applyFill="1" applyBorder="1" applyAlignment="1" applyProtection="1">
      <alignment vertical="center"/>
      <protection locked="0"/>
    </xf>
    <xf numFmtId="3" fontId="17" fillId="2" borderId="64" xfId="6" applyNumberFormat="1" applyFont="1" applyFill="1" applyBorder="1" applyAlignment="1" applyProtection="1">
      <alignment vertical="center"/>
      <protection locked="0"/>
    </xf>
    <xf numFmtId="3" fontId="30" fillId="2" borderId="44" xfId="6" applyNumberFormat="1" applyFont="1" applyFill="1" applyBorder="1" applyAlignment="1">
      <alignment vertical="center"/>
    </xf>
    <xf numFmtId="3" fontId="19" fillId="2" borderId="32" xfId="6" applyNumberFormat="1" applyFont="1" applyFill="1" applyBorder="1" applyAlignment="1">
      <alignment vertical="center"/>
    </xf>
    <xf numFmtId="3" fontId="17" fillId="2" borderId="88" xfId="6" applyNumberFormat="1" applyFont="1" applyFill="1" applyBorder="1" applyAlignment="1">
      <alignment horizontal="right" vertical="center"/>
    </xf>
    <xf numFmtId="3" fontId="17" fillId="2" borderId="99" xfId="6" applyNumberFormat="1" applyFont="1" applyFill="1" applyBorder="1" applyAlignment="1">
      <alignment horizontal="right" vertical="center"/>
    </xf>
    <xf numFmtId="3" fontId="35" fillId="2" borderId="65" xfId="6" applyNumberFormat="1" applyFont="1" applyFill="1" applyBorder="1" applyAlignment="1">
      <alignment horizontal="right" vertical="center"/>
    </xf>
    <xf numFmtId="3" fontId="35" fillId="2" borderId="66" xfId="6" applyNumberFormat="1" applyFont="1" applyFill="1" applyBorder="1" applyAlignment="1">
      <alignment horizontal="right" vertical="center"/>
    </xf>
    <xf numFmtId="3" fontId="35" fillId="2" borderId="100" xfId="6" applyNumberFormat="1" applyFont="1" applyFill="1" applyBorder="1" applyAlignment="1">
      <alignment horizontal="right" vertical="center"/>
    </xf>
    <xf numFmtId="3" fontId="35" fillId="2" borderId="81" xfId="6" applyNumberFormat="1" applyFont="1" applyFill="1" applyBorder="1" applyAlignment="1">
      <alignment horizontal="right" vertical="center"/>
    </xf>
    <xf numFmtId="3" fontId="30" fillId="2" borderId="65" xfId="6" applyNumberFormat="1" applyFont="1" applyFill="1" applyBorder="1" applyAlignment="1">
      <alignment vertical="center"/>
    </xf>
    <xf numFmtId="3" fontId="30" fillId="2" borderId="66" xfId="6" applyNumberFormat="1" applyFont="1" applyFill="1" applyBorder="1" applyAlignment="1">
      <alignment vertical="center"/>
    </xf>
    <xf numFmtId="3" fontId="30" fillId="2" borderId="81" xfId="6" applyNumberFormat="1" applyFont="1" applyFill="1" applyBorder="1" applyAlignment="1">
      <alignment vertical="center"/>
    </xf>
    <xf numFmtId="3" fontId="53" fillId="2" borderId="0" xfId="6" applyNumberFormat="1" applyFont="1" applyFill="1" applyAlignment="1">
      <alignment horizontal="center" vertical="center"/>
    </xf>
    <xf numFmtId="3" fontId="19" fillId="2" borderId="44" xfId="6" applyNumberFormat="1" applyFont="1" applyFill="1" applyBorder="1" applyAlignment="1" applyProtection="1">
      <alignment horizontal="center" vertical="center"/>
      <protection locked="0"/>
    </xf>
    <xf numFmtId="3" fontId="19" fillId="2" borderId="70" xfId="6" applyNumberFormat="1" applyFont="1" applyFill="1" applyBorder="1" applyAlignment="1">
      <alignment horizontal="right" vertical="center"/>
    </xf>
    <xf numFmtId="3" fontId="19" fillId="2" borderId="68" xfId="6" applyNumberFormat="1" applyFont="1" applyFill="1" applyBorder="1" applyAlignment="1">
      <alignment horizontal="right" vertical="center"/>
    </xf>
    <xf numFmtId="3" fontId="19" fillId="2" borderId="60" xfId="6" applyNumberFormat="1" applyFont="1" applyFill="1" applyBorder="1" applyAlignment="1">
      <alignment horizontal="right" vertical="center"/>
    </xf>
    <xf numFmtId="3" fontId="19" fillId="2" borderId="95" xfId="6" applyNumberFormat="1" applyFont="1" applyFill="1" applyBorder="1" applyAlignment="1">
      <alignment horizontal="right" vertical="center"/>
    </xf>
    <xf numFmtId="3" fontId="19" fillId="2" borderId="82" xfId="6" applyNumberFormat="1" applyFont="1" applyFill="1" applyBorder="1" applyAlignment="1">
      <alignment vertical="center"/>
    </xf>
    <xf numFmtId="3" fontId="19" fillId="2" borderId="83" xfId="6" applyNumberFormat="1" applyFont="1" applyFill="1" applyBorder="1" applyAlignment="1">
      <alignment vertical="center"/>
    </xf>
    <xf numFmtId="3" fontId="19" fillId="2" borderId="99" xfId="6" applyNumberFormat="1" applyFont="1" applyFill="1" applyBorder="1" applyAlignment="1">
      <alignment vertical="center"/>
    </xf>
    <xf numFmtId="3" fontId="30" fillId="2" borderId="86" xfId="6" applyNumberFormat="1" applyFont="1" applyFill="1" applyBorder="1" applyAlignment="1">
      <alignment horizontal="right" vertical="center"/>
    </xf>
    <xf numFmtId="3" fontId="30" fillId="2" borderId="90" xfId="6" applyNumberFormat="1" applyFont="1" applyFill="1" applyBorder="1" applyAlignment="1">
      <alignment horizontal="right" vertical="center"/>
    </xf>
    <xf numFmtId="3" fontId="30" fillId="2" borderId="89" xfId="6" applyNumberFormat="1" applyFont="1" applyFill="1" applyBorder="1" applyAlignment="1">
      <alignment horizontal="right" vertical="center"/>
    </xf>
    <xf numFmtId="3" fontId="30" fillId="2" borderId="101" xfId="6" applyNumberFormat="1" applyFont="1" applyFill="1" applyBorder="1" applyAlignment="1">
      <alignment horizontal="right" vertical="center"/>
    </xf>
    <xf numFmtId="3" fontId="30" fillId="2" borderId="90" xfId="6" applyNumberFormat="1" applyFont="1" applyFill="1" applyBorder="1" applyAlignment="1">
      <alignment vertical="center"/>
    </xf>
    <xf numFmtId="3" fontId="30" fillId="2" borderId="91" xfId="6" applyNumberFormat="1" applyFont="1" applyFill="1" applyBorder="1" applyAlignment="1">
      <alignment vertical="center"/>
    </xf>
    <xf numFmtId="3" fontId="17" fillId="2" borderId="68" xfId="6" applyNumberFormat="1" applyFont="1" applyFill="1" applyBorder="1" applyAlignment="1">
      <alignment vertical="center"/>
    </xf>
    <xf numFmtId="3" fontId="35" fillId="2" borderId="73" xfId="6" applyNumberFormat="1" applyFont="1" applyFill="1" applyBorder="1" applyAlignment="1">
      <alignment horizontal="right" vertical="center"/>
    </xf>
    <xf numFmtId="3" fontId="19" fillId="2" borderId="62" xfId="6" applyNumberFormat="1" applyFont="1" applyFill="1" applyBorder="1" applyAlignment="1">
      <alignment vertical="center"/>
    </xf>
    <xf numFmtId="3" fontId="35" fillId="2" borderId="86" xfId="6" applyNumberFormat="1" applyFont="1" applyFill="1" applyBorder="1" applyAlignment="1">
      <alignment vertical="center"/>
    </xf>
    <xf numFmtId="3" fontId="19" fillId="2" borderId="0" xfId="6" applyNumberFormat="1" applyFont="1" applyFill="1" applyAlignment="1">
      <alignment horizontal="center" vertical="center"/>
    </xf>
    <xf numFmtId="3" fontId="19" fillId="2" borderId="44" xfId="6" applyNumberFormat="1" applyFont="1" applyFill="1" applyBorder="1" applyAlignment="1">
      <alignment horizontal="center" vertical="center"/>
    </xf>
    <xf numFmtId="3" fontId="19" fillId="2" borderId="53" xfId="6" applyNumberFormat="1" applyFont="1" applyFill="1" applyBorder="1" applyAlignment="1">
      <alignment vertical="center"/>
    </xf>
    <xf numFmtId="3" fontId="19" fillId="2" borderId="56" xfId="6" applyNumberFormat="1" applyFont="1" applyFill="1" applyBorder="1" applyAlignment="1">
      <alignment vertical="center"/>
    </xf>
    <xf numFmtId="3" fontId="19" fillId="2" borderId="18" xfId="6" applyNumberFormat="1" applyFont="1" applyFill="1" applyBorder="1" applyAlignment="1">
      <alignment horizontal="center" vertical="center"/>
    </xf>
    <xf numFmtId="3" fontId="19" fillId="2" borderId="51" xfId="6" applyNumberFormat="1" applyFont="1" applyFill="1" applyBorder="1" applyAlignment="1">
      <alignment vertical="center"/>
    </xf>
    <xf numFmtId="3" fontId="64" fillId="2" borderId="0" xfId="6" applyNumberFormat="1" applyFont="1" applyFill="1" applyAlignment="1">
      <alignment vertical="center"/>
    </xf>
    <xf numFmtId="0" fontId="19" fillId="2" borderId="0" xfId="6" applyFont="1" applyFill="1" applyAlignment="1">
      <alignment vertical="center"/>
    </xf>
    <xf numFmtId="0" fontId="28" fillId="0" borderId="0" xfId="6" applyFont="1" applyAlignment="1">
      <alignment vertical="center"/>
    </xf>
    <xf numFmtId="3" fontId="15" fillId="0" borderId="0" xfId="6" applyNumberFormat="1" applyAlignment="1">
      <alignment vertical="center"/>
    </xf>
    <xf numFmtId="0" fontId="66" fillId="0" borderId="0" xfId="0" applyFont="1"/>
    <xf numFmtId="0" fontId="66" fillId="0" borderId="18" xfId="0" applyFont="1" applyBorder="1"/>
    <xf numFmtId="0" fontId="65" fillId="0" borderId="18" xfId="0" applyFont="1" applyBorder="1"/>
    <xf numFmtId="0" fontId="0" fillId="0" borderId="18" xfId="0" applyBorder="1"/>
    <xf numFmtId="0" fontId="67" fillId="0" borderId="18" xfId="0" applyFont="1" applyBorder="1"/>
    <xf numFmtId="3" fontId="67" fillId="0" borderId="18" xfId="0" applyNumberFormat="1" applyFont="1" applyBorder="1"/>
    <xf numFmtId="3" fontId="0" fillId="0" borderId="18" xfId="0" applyNumberFormat="1" applyBorder="1"/>
    <xf numFmtId="3" fontId="66" fillId="0" borderId="18" xfId="0" applyNumberFormat="1" applyFont="1" applyBorder="1"/>
    <xf numFmtId="0" fontId="68" fillId="0" borderId="0" xfId="0" applyFont="1"/>
    <xf numFmtId="0" fontId="67" fillId="0" borderId="18" xfId="0" applyFont="1" applyBorder="1" applyAlignment="1">
      <alignment horizontal="center"/>
    </xf>
    <xf numFmtId="0" fontId="66" fillId="0" borderId="18" xfId="0" applyFont="1" applyBorder="1" applyAlignment="1">
      <alignment horizontal="center"/>
    </xf>
    <xf numFmtId="0" fontId="67" fillId="0" borderId="0" xfId="0" applyFont="1"/>
    <xf numFmtId="0" fontId="67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3" fontId="67" fillId="0" borderId="0" xfId="0" applyNumberFormat="1" applyFont="1"/>
    <xf numFmtId="3" fontId="66" fillId="0" borderId="0" xfId="0" applyNumberFormat="1" applyFont="1"/>
    <xf numFmtId="0" fontId="65" fillId="0" borderId="0" xfId="0" applyFont="1"/>
    <xf numFmtId="3" fontId="0" fillId="0" borderId="0" xfId="0" applyNumberFormat="1"/>
    <xf numFmtId="3" fontId="66" fillId="0" borderId="48" xfId="0" applyNumberFormat="1" applyFont="1" applyBorder="1"/>
    <xf numFmtId="3" fontId="67" fillId="0" borderId="37" xfId="0" applyNumberFormat="1" applyFont="1" applyBorder="1"/>
    <xf numFmtId="0" fontId="69" fillId="0" borderId="0" xfId="0" applyFont="1"/>
    <xf numFmtId="0" fontId="70" fillId="0" borderId="0" xfId="7" applyFont="1"/>
    <xf numFmtId="0" fontId="70" fillId="0" borderId="0" xfId="7" applyFont="1" applyAlignment="1">
      <alignment horizontal="center"/>
    </xf>
    <xf numFmtId="0" fontId="70" fillId="0" borderId="0" xfId="3" applyFont="1" applyAlignment="1">
      <alignment horizontal="center"/>
    </xf>
    <xf numFmtId="0" fontId="70" fillId="0" borderId="44" xfId="7" applyFont="1" applyBorder="1" applyAlignment="1">
      <alignment horizontal="center"/>
    </xf>
    <xf numFmtId="0" fontId="70" fillId="0" borderId="44" xfId="3" applyFont="1" applyBorder="1" applyAlignment="1">
      <alignment horizontal="center"/>
    </xf>
    <xf numFmtId="0" fontId="70" fillId="0" borderId="20" xfId="7" applyFont="1" applyBorder="1" applyAlignment="1">
      <alignment horizontal="center"/>
    </xf>
    <xf numFmtId="0" fontId="70" fillId="0" borderId="20" xfId="3" applyFont="1" applyBorder="1" applyAlignment="1">
      <alignment horizontal="center"/>
    </xf>
    <xf numFmtId="0" fontId="70" fillId="0" borderId="23" xfId="7" applyFont="1" applyBorder="1" applyAlignment="1">
      <alignment horizontal="center"/>
    </xf>
    <xf numFmtId="0" fontId="70" fillId="0" borderId="23" xfId="3" applyFont="1" applyBorder="1" applyAlignment="1">
      <alignment horizontal="center"/>
    </xf>
    <xf numFmtId="0" fontId="71" fillId="0" borderId="18" xfId="7" applyFont="1" applyBorder="1"/>
    <xf numFmtId="0" fontId="70" fillId="0" borderId="18" xfId="7" applyFont="1" applyBorder="1" applyAlignment="1">
      <alignment horizontal="center"/>
    </xf>
    <xf numFmtId="0" fontId="70" fillId="0" borderId="18" xfId="3" applyFont="1" applyBorder="1" applyAlignment="1">
      <alignment horizontal="center"/>
    </xf>
    <xf numFmtId="0" fontId="70" fillId="0" borderId="18" xfId="7" applyFont="1" applyBorder="1" applyAlignment="1">
      <alignment horizontal="right"/>
    </xf>
    <xf numFmtId="0" fontId="70" fillId="0" borderId="18" xfId="7" applyFont="1" applyBorder="1"/>
    <xf numFmtId="0" fontId="71" fillId="0" borderId="18" xfId="7" applyFont="1" applyBorder="1" applyAlignment="1">
      <alignment horizontal="center"/>
    </xf>
    <xf numFmtId="0" fontId="72" fillId="0" borderId="18" xfId="7" applyFont="1" applyBorder="1" applyAlignment="1">
      <alignment horizontal="center"/>
    </xf>
    <xf numFmtId="0" fontId="72" fillId="0" borderId="18" xfId="3" applyFont="1" applyBorder="1" applyAlignment="1">
      <alignment horizontal="center"/>
    </xf>
    <xf numFmtId="0" fontId="71" fillId="0" borderId="5" xfId="7" applyFont="1" applyBorder="1"/>
    <xf numFmtId="3" fontId="71" fillId="0" borderId="11" xfId="7" applyNumberFormat="1" applyFont="1" applyBorder="1" applyAlignment="1">
      <alignment horizontal="center"/>
    </xf>
    <xf numFmtId="0" fontId="71" fillId="0" borderId="11" xfId="7" applyFont="1" applyBorder="1" applyAlignment="1">
      <alignment horizontal="center"/>
    </xf>
    <xf numFmtId="0" fontId="72" fillId="0" borderId="11" xfId="7" applyFont="1" applyBorder="1" applyAlignment="1">
      <alignment horizontal="center"/>
    </xf>
    <xf numFmtId="0" fontId="71" fillId="0" borderId="20" xfId="7" applyFont="1" applyBorder="1"/>
    <xf numFmtId="0" fontId="71" fillId="0" borderId="20" xfId="7" applyFont="1" applyBorder="1" applyAlignment="1">
      <alignment horizontal="center"/>
    </xf>
    <xf numFmtId="0" fontId="72" fillId="0" borderId="20" xfId="7" applyFont="1" applyBorder="1" applyAlignment="1">
      <alignment horizontal="center"/>
    </xf>
    <xf numFmtId="0" fontId="70" fillId="0" borderId="20" xfId="7" applyFont="1" applyBorder="1"/>
    <xf numFmtId="0" fontId="71" fillId="0" borderId="23" xfId="7" applyFont="1" applyBorder="1"/>
    <xf numFmtId="0" fontId="70" fillId="0" borderId="23" xfId="7" applyFont="1" applyBorder="1"/>
    <xf numFmtId="0" fontId="71" fillId="0" borderId="23" xfId="7" applyFont="1" applyBorder="1" applyAlignment="1">
      <alignment horizontal="center"/>
    </xf>
    <xf numFmtId="0" fontId="72" fillId="0" borderId="23" xfId="7" applyFont="1" applyBorder="1" applyAlignment="1">
      <alignment horizontal="center"/>
    </xf>
    <xf numFmtId="0" fontId="71" fillId="0" borderId="44" xfId="7" applyFont="1" applyBorder="1"/>
    <xf numFmtId="0" fontId="71" fillId="4" borderId="44" xfId="7" applyFont="1" applyFill="1" applyBorder="1" applyAlignment="1">
      <alignment horizontal="center"/>
    </xf>
    <xf numFmtId="0" fontId="71" fillId="0" borderId="44" xfId="3" applyFont="1" applyBorder="1" applyAlignment="1">
      <alignment horizontal="center"/>
    </xf>
    <xf numFmtId="0" fontId="73" fillId="0" borderId="7" xfId="0" applyFont="1" applyBorder="1"/>
    <xf numFmtId="0" fontId="73" fillId="0" borderId="30" xfId="0" applyFont="1" applyBorder="1"/>
    <xf numFmtId="3" fontId="73" fillId="0" borderId="30" xfId="0" applyNumberFormat="1" applyFont="1" applyBorder="1"/>
    <xf numFmtId="0" fontId="73" fillId="0" borderId="28" xfId="0" applyFont="1" applyBorder="1"/>
    <xf numFmtId="3" fontId="3" fillId="0" borderId="55" xfId="1" applyNumberFormat="1" applyFont="1" applyBorder="1" applyAlignment="1" applyProtection="1">
      <alignment horizontal="right" vertical="center" wrapText="1" indent="1"/>
      <protection locked="0"/>
    </xf>
    <xf numFmtId="0" fontId="65" fillId="0" borderId="0" xfId="0" applyFont="1" applyAlignment="1">
      <alignment vertical="center" wrapText="1"/>
    </xf>
    <xf numFmtId="3" fontId="65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horizontal="right"/>
    </xf>
    <xf numFmtId="0" fontId="74" fillId="0" borderId="0" xfId="0" applyFont="1" applyAlignment="1">
      <alignment vertical="center" wrapText="1"/>
    </xf>
    <xf numFmtId="3" fontId="7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65" fillId="0" borderId="0" xfId="0" applyNumberFormat="1" applyFont="1" applyAlignment="1">
      <alignment horizontal="right"/>
    </xf>
    <xf numFmtId="0" fontId="75" fillId="0" borderId="0" xfId="0" applyFont="1" applyAlignment="1">
      <alignment vertical="center" wrapText="1"/>
    </xf>
    <xf numFmtId="0" fontId="74" fillId="0" borderId="0" xfId="0" applyFont="1" applyAlignment="1">
      <alignment horizontal="right"/>
    </xf>
    <xf numFmtId="0" fontId="75" fillId="0" borderId="0" xfId="0" applyFont="1"/>
    <xf numFmtId="3" fontId="76" fillId="0" borderId="18" xfId="0" applyNumberFormat="1" applyFont="1" applyBorder="1"/>
    <xf numFmtId="3" fontId="77" fillId="0" borderId="18" xfId="0" applyNumberFormat="1" applyFont="1" applyBorder="1"/>
    <xf numFmtId="0" fontId="17" fillId="2" borderId="38" xfId="3" applyFont="1" applyFill="1" applyBorder="1" applyAlignment="1">
      <alignment horizontal="center"/>
    </xf>
    <xf numFmtId="0" fontId="17" fillId="2" borderId="39" xfId="3" applyFont="1" applyFill="1" applyBorder="1" applyAlignment="1">
      <alignment horizontal="center"/>
    </xf>
    <xf numFmtId="0" fontId="17" fillId="2" borderId="41" xfId="3" applyFont="1" applyFill="1" applyBorder="1" applyAlignment="1">
      <alignment horizontal="center"/>
    </xf>
    <xf numFmtId="3" fontId="30" fillId="2" borderId="48" xfId="6" applyNumberFormat="1" applyFont="1" applyFill="1" applyBorder="1" applyAlignment="1">
      <alignment horizontal="center" vertical="center"/>
    </xf>
    <xf numFmtId="3" fontId="30" fillId="2" borderId="50" xfId="6" applyNumberFormat="1" applyFont="1" applyFill="1" applyBorder="1" applyAlignment="1">
      <alignment horizontal="center" vertical="center"/>
    </xf>
    <xf numFmtId="3" fontId="63" fillId="2" borderId="50" xfId="6" applyNumberFormat="1" applyFont="1" applyFill="1" applyBorder="1" applyAlignment="1">
      <alignment horizontal="center" vertical="center"/>
    </xf>
    <xf numFmtId="3" fontId="17" fillId="2" borderId="48" xfId="6" applyNumberFormat="1" applyFont="1" applyFill="1" applyBorder="1" applyAlignment="1">
      <alignment horizontal="center" vertical="center"/>
    </xf>
    <xf numFmtId="3" fontId="17" fillId="2" borderId="51" xfId="6" applyNumberFormat="1" applyFont="1" applyFill="1" applyBorder="1" applyAlignment="1">
      <alignment horizontal="center" vertical="center"/>
    </xf>
    <xf numFmtId="3" fontId="19" fillId="2" borderId="18" xfId="6" applyNumberFormat="1" applyFont="1" applyFill="1" applyBorder="1" applyAlignment="1">
      <alignment horizontal="center" vertical="center"/>
    </xf>
    <xf numFmtId="3" fontId="63" fillId="2" borderId="0" xfId="6" applyNumberFormat="1" applyFont="1" applyFill="1" applyAlignment="1">
      <alignment horizontal="center" vertical="center"/>
    </xf>
    <xf numFmtId="3" fontId="30" fillId="2" borderId="18" xfId="6" applyNumberFormat="1" applyFont="1" applyFill="1" applyBorder="1" applyAlignment="1">
      <alignment horizontal="center" vertical="center"/>
    </xf>
    <xf numFmtId="3" fontId="53" fillId="2" borderId="50" xfId="6" applyNumberFormat="1" applyFont="1" applyFill="1" applyBorder="1" applyAlignment="1">
      <alignment horizontal="center" vertical="center"/>
    </xf>
    <xf numFmtId="3" fontId="63" fillId="2" borderId="39" xfId="6" applyNumberFormat="1" applyFont="1" applyFill="1" applyBorder="1" applyAlignment="1">
      <alignment horizontal="center" vertical="center"/>
    </xf>
    <xf numFmtId="3" fontId="35" fillId="2" borderId="18" xfId="6" applyNumberFormat="1" applyFont="1" applyFill="1" applyBorder="1" applyAlignment="1">
      <alignment horizontal="center" vertical="center"/>
    </xf>
    <xf numFmtId="3" fontId="19" fillId="2" borderId="48" xfId="6" applyNumberFormat="1" applyFont="1" applyFill="1" applyBorder="1" applyAlignment="1">
      <alignment horizontal="center" vertical="center"/>
    </xf>
    <xf numFmtId="3" fontId="19" fillId="2" borderId="50" xfId="6" applyNumberFormat="1" applyFont="1" applyFill="1" applyBorder="1" applyAlignment="1">
      <alignment horizontal="center" vertical="center"/>
    </xf>
    <xf numFmtId="3" fontId="19" fillId="2" borderId="14" xfId="6" applyNumberFormat="1" applyFont="1" applyFill="1" applyBorder="1" applyAlignment="1">
      <alignment vertical="center"/>
    </xf>
    <xf numFmtId="3" fontId="19" fillId="2" borderId="0" xfId="6" applyNumberFormat="1" applyFont="1" applyFill="1" applyAlignment="1">
      <alignment vertical="center"/>
    </xf>
    <xf numFmtId="3" fontId="53" fillId="2" borderId="48" xfId="6" applyNumberFormat="1" applyFont="1" applyFill="1" applyBorder="1" applyAlignment="1">
      <alignment horizontal="center" vertical="center"/>
    </xf>
    <xf numFmtId="3" fontId="53" fillId="2" borderId="14" xfId="6" applyNumberFormat="1" applyFont="1" applyFill="1" applyBorder="1" applyAlignment="1">
      <alignment horizontal="center" vertical="center"/>
    </xf>
    <xf numFmtId="3" fontId="53" fillId="2" borderId="37" xfId="6" applyNumberFormat="1" applyFont="1" applyFill="1" applyBorder="1" applyAlignment="1">
      <alignment horizontal="center" vertical="center"/>
    </xf>
    <xf numFmtId="3" fontId="53" fillId="2" borderId="0" xfId="6" applyNumberFormat="1" applyFont="1" applyFill="1" applyAlignment="1">
      <alignment horizontal="center" vertical="center"/>
    </xf>
    <xf numFmtId="3" fontId="61" fillId="2" borderId="48" xfId="6" applyNumberFormat="1" applyFont="1" applyFill="1" applyBorder="1" applyAlignment="1">
      <alignment horizontal="center" vertical="center"/>
    </xf>
    <xf numFmtId="3" fontId="61" fillId="2" borderId="50" xfId="6" applyNumberFormat="1" applyFont="1" applyFill="1" applyBorder="1" applyAlignment="1">
      <alignment horizontal="center" vertical="center"/>
    </xf>
    <xf numFmtId="3" fontId="53" fillId="2" borderId="39" xfId="6" applyNumberFormat="1" applyFont="1" applyFill="1" applyBorder="1" applyAlignment="1">
      <alignment horizontal="center" vertical="center"/>
    </xf>
    <xf numFmtId="0" fontId="19" fillId="2" borderId="57" xfId="6" applyFont="1" applyFill="1" applyBorder="1" applyAlignment="1">
      <alignment horizontal="center" vertical="center"/>
    </xf>
    <xf numFmtId="0" fontId="14" fillId="2" borderId="64" xfId="4" applyFill="1" applyBorder="1" applyAlignment="1">
      <alignment horizontal="center" vertical="center"/>
    </xf>
    <xf numFmtId="0" fontId="17" fillId="2" borderId="59" xfId="6" applyFont="1" applyFill="1" applyBorder="1" applyAlignment="1">
      <alignment horizontal="center" vertical="center"/>
    </xf>
    <xf numFmtId="0" fontId="17" fillId="2" borderId="60" xfId="6" applyFont="1" applyFill="1" applyBorder="1" applyAlignment="1">
      <alignment horizontal="center" vertical="center"/>
    </xf>
    <xf numFmtId="0" fontId="17" fillId="2" borderId="61" xfId="6" applyFont="1" applyFill="1" applyBorder="1" applyAlignment="1">
      <alignment horizontal="center" vertical="center"/>
    </xf>
    <xf numFmtId="0" fontId="17" fillId="2" borderId="62" xfId="6" applyFont="1" applyFill="1" applyBorder="1" applyAlignment="1">
      <alignment horizontal="center" vertical="center"/>
    </xf>
    <xf numFmtId="0" fontId="14" fillId="2" borderId="50" xfId="4" applyFill="1" applyBorder="1" applyAlignment="1">
      <alignment horizontal="center" vertical="center"/>
    </xf>
    <xf numFmtId="0" fontId="14" fillId="2" borderId="63" xfId="4" applyFill="1" applyBorder="1" applyAlignment="1">
      <alignment horizontal="center" vertical="center"/>
    </xf>
    <xf numFmtId="0" fontId="53" fillId="2" borderId="48" xfId="6" applyFont="1" applyFill="1" applyBorder="1" applyAlignment="1" applyProtection="1">
      <alignment horizontal="center" vertical="center"/>
      <protection locked="0"/>
    </xf>
    <xf numFmtId="0" fontId="53" fillId="2" borderId="50" xfId="6" applyFont="1" applyFill="1" applyBorder="1" applyAlignment="1" applyProtection="1">
      <alignment horizontal="center" vertical="center"/>
      <protection locked="0"/>
    </xf>
    <xf numFmtId="0" fontId="53" fillId="2" borderId="0" xfId="6" applyFont="1" applyFill="1" applyAlignment="1" applyProtection="1">
      <alignment horizontal="center" vertical="center"/>
      <protection locked="0"/>
    </xf>
    <xf numFmtId="0" fontId="36" fillId="2" borderId="50" xfId="3" applyFont="1" applyFill="1" applyBorder="1" applyAlignment="1">
      <alignment horizontal="center"/>
    </xf>
    <xf numFmtId="0" fontId="38" fillId="2" borderId="50" xfId="3" applyFont="1" applyFill="1" applyBorder="1" applyAlignment="1">
      <alignment horizontal="center"/>
    </xf>
    <xf numFmtId="0" fontId="38" fillId="2" borderId="51" xfId="3" applyFont="1" applyFill="1" applyBorder="1" applyAlignment="1">
      <alignment horizontal="center"/>
    </xf>
    <xf numFmtId="0" fontId="38" fillId="2" borderId="0" xfId="3" applyFont="1" applyFill="1" applyAlignment="1">
      <alignment horizontal="center"/>
    </xf>
    <xf numFmtId="0" fontId="38" fillId="2" borderId="42" xfId="3" applyFont="1" applyFill="1" applyBorder="1" applyAlignment="1">
      <alignment horizontal="center"/>
    </xf>
    <xf numFmtId="0" fontId="38" fillId="2" borderId="14" xfId="3" applyFont="1" applyFill="1" applyBorder="1" applyAlignment="1">
      <alignment horizontal="center"/>
    </xf>
    <xf numFmtId="0" fontId="38" fillId="2" borderId="53" xfId="3" applyFont="1" applyFill="1" applyBorder="1" applyAlignment="1">
      <alignment horizontal="center"/>
    </xf>
    <xf numFmtId="0" fontId="37" fillId="2" borderId="0" xfId="3" applyFont="1" applyFill="1" applyAlignment="1">
      <alignment horizontal="center"/>
    </xf>
    <xf numFmtId="0" fontId="37" fillId="2" borderId="42" xfId="3" applyFont="1" applyFill="1" applyBorder="1" applyAlignment="1">
      <alignment horizontal="center"/>
    </xf>
    <xf numFmtId="0" fontId="47" fillId="0" borderId="0" xfId="8" applyFont="1" applyAlignment="1">
      <alignment horizontal="left"/>
    </xf>
    <xf numFmtId="0" fontId="14" fillId="0" borderId="0" xfId="8" applyAlignment="1">
      <alignment horizontal="left"/>
    </xf>
    <xf numFmtId="0" fontId="32" fillId="0" borderId="0" xfId="6" applyFont="1" applyAlignment="1">
      <alignment horizontal="center"/>
    </xf>
    <xf numFmtId="0" fontId="15" fillId="0" borderId="0" xfId="6" applyAlignment="1">
      <alignment horizontal="center"/>
    </xf>
    <xf numFmtId="3" fontId="27" fillId="0" borderId="0" xfId="4" applyNumberFormat="1" applyFont="1" applyAlignment="1">
      <alignment horizontal="center" vertical="center" wrapText="1"/>
    </xf>
    <xf numFmtId="3" fontId="27" fillId="0" borderId="44" xfId="4" applyNumberFormat="1" applyFont="1" applyBorder="1" applyAlignment="1">
      <alignment horizontal="center" vertical="center" wrapText="1"/>
    </xf>
    <xf numFmtId="3" fontId="27" fillId="0" borderId="23" xfId="4" applyNumberFormat="1" applyFont="1" applyBorder="1" applyAlignment="1">
      <alignment horizontal="center" vertical="center" wrapText="1"/>
    </xf>
    <xf numFmtId="3" fontId="27" fillId="0" borderId="44" xfId="4" applyNumberFormat="1" applyFont="1" applyBorder="1" applyAlignment="1">
      <alignment horizontal="center" vertical="center"/>
    </xf>
    <xf numFmtId="3" fontId="27" fillId="0" borderId="23" xfId="4" applyNumberFormat="1" applyFont="1" applyBorder="1" applyAlignment="1">
      <alignment horizontal="center" vertical="center"/>
    </xf>
    <xf numFmtId="3" fontId="27" fillId="0" borderId="18" xfId="4" applyNumberFormat="1" applyFont="1" applyBorder="1" applyAlignment="1">
      <alignment horizontal="center" vertical="center" wrapText="1"/>
    </xf>
    <xf numFmtId="0" fontId="70" fillId="0" borderId="0" xfId="7" applyFont="1" applyAlignment="1">
      <alignment horizontal="right"/>
    </xf>
    <xf numFmtId="0" fontId="71" fillId="0" borderId="0" xfId="7" applyFont="1" applyAlignment="1">
      <alignment horizontal="center"/>
    </xf>
    <xf numFmtId="0" fontId="66" fillId="0" borderId="0" xfId="0" applyFont="1"/>
  </cellXfs>
  <cellStyles count="9">
    <cellStyle name="Normál" xfId="0" builtinId="0"/>
    <cellStyle name="Normál 10" xfId="1" xr:uid="{00000000-0005-0000-0000-000001000000}"/>
    <cellStyle name="Normál 11" xfId="8" xr:uid="{00000000-0005-0000-0000-000002000000}"/>
    <cellStyle name="Normál 2" xfId="3" xr:uid="{00000000-0005-0000-0000-000003000000}"/>
    <cellStyle name="Normál 2 2" xfId="5" xr:uid="{00000000-0005-0000-0000-000004000000}"/>
    <cellStyle name="Normál 2 2 2" xfId="6" xr:uid="{00000000-0005-0000-0000-000005000000}"/>
    <cellStyle name="Normál 4" xfId="4" xr:uid="{00000000-0005-0000-0000-000006000000}"/>
    <cellStyle name="Normál_KVRENMUNKA" xfId="2" xr:uid="{00000000-0005-0000-0000-000007000000}"/>
    <cellStyle name="Normál_Munka1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5"/>
  <sheetViews>
    <sheetView topLeftCell="A31" zoomScaleNormal="100" workbookViewId="0">
      <selection activeCell="C39" sqref="C39"/>
    </sheetView>
  </sheetViews>
  <sheetFormatPr defaultRowHeight="15" x14ac:dyDescent="0.25"/>
  <cols>
    <col min="1" max="1" width="12.42578125" customWidth="1"/>
    <col min="2" max="2" width="65.7109375" customWidth="1"/>
    <col min="3" max="3" width="19.28515625" customWidth="1"/>
    <col min="257" max="257" width="12.42578125" customWidth="1"/>
    <col min="258" max="258" width="65.7109375" customWidth="1"/>
    <col min="259" max="259" width="19.28515625" customWidth="1"/>
    <col min="513" max="513" width="12.42578125" customWidth="1"/>
    <col min="514" max="514" width="65.7109375" customWidth="1"/>
    <col min="515" max="515" width="19.28515625" customWidth="1"/>
    <col min="769" max="769" width="12.42578125" customWidth="1"/>
    <col min="770" max="770" width="65.7109375" customWidth="1"/>
    <col min="771" max="771" width="19.28515625" customWidth="1"/>
    <col min="1025" max="1025" width="12.42578125" customWidth="1"/>
    <col min="1026" max="1026" width="65.7109375" customWidth="1"/>
    <col min="1027" max="1027" width="19.28515625" customWidth="1"/>
    <col min="1281" max="1281" width="12.42578125" customWidth="1"/>
    <col min="1282" max="1282" width="65.7109375" customWidth="1"/>
    <col min="1283" max="1283" width="19.28515625" customWidth="1"/>
    <col min="1537" max="1537" width="12.42578125" customWidth="1"/>
    <col min="1538" max="1538" width="65.7109375" customWidth="1"/>
    <col min="1539" max="1539" width="19.28515625" customWidth="1"/>
    <col min="1793" max="1793" width="12.42578125" customWidth="1"/>
    <col min="1794" max="1794" width="65.7109375" customWidth="1"/>
    <col min="1795" max="1795" width="19.28515625" customWidth="1"/>
    <col min="2049" max="2049" width="12.42578125" customWidth="1"/>
    <col min="2050" max="2050" width="65.7109375" customWidth="1"/>
    <col min="2051" max="2051" width="19.28515625" customWidth="1"/>
    <col min="2305" max="2305" width="12.42578125" customWidth="1"/>
    <col min="2306" max="2306" width="65.7109375" customWidth="1"/>
    <col min="2307" max="2307" width="19.28515625" customWidth="1"/>
    <col min="2561" max="2561" width="12.42578125" customWidth="1"/>
    <col min="2562" max="2562" width="65.7109375" customWidth="1"/>
    <col min="2563" max="2563" width="19.28515625" customWidth="1"/>
    <col min="2817" max="2817" width="12.42578125" customWidth="1"/>
    <col min="2818" max="2818" width="65.7109375" customWidth="1"/>
    <col min="2819" max="2819" width="19.28515625" customWidth="1"/>
    <col min="3073" max="3073" width="12.42578125" customWidth="1"/>
    <col min="3074" max="3074" width="65.7109375" customWidth="1"/>
    <col min="3075" max="3075" width="19.28515625" customWidth="1"/>
    <col min="3329" max="3329" width="12.42578125" customWidth="1"/>
    <col min="3330" max="3330" width="65.7109375" customWidth="1"/>
    <col min="3331" max="3331" width="19.28515625" customWidth="1"/>
    <col min="3585" max="3585" width="12.42578125" customWidth="1"/>
    <col min="3586" max="3586" width="65.7109375" customWidth="1"/>
    <col min="3587" max="3587" width="19.28515625" customWidth="1"/>
    <col min="3841" max="3841" width="12.42578125" customWidth="1"/>
    <col min="3842" max="3842" width="65.7109375" customWidth="1"/>
    <col min="3843" max="3843" width="19.28515625" customWidth="1"/>
    <col min="4097" max="4097" width="12.42578125" customWidth="1"/>
    <col min="4098" max="4098" width="65.7109375" customWidth="1"/>
    <col min="4099" max="4099" width="19.28515625" customWidth="1"/>
    <col min="4353" max="4353" width="12.42578125" customWidth="1"/>
    <col min="4354" max="4354" width="65.7109375" customWidth="1"/>
    <col min="4355" max="4355" width="19.28515625" customWidth="1"/>
    <col min="4609" max="4609" width="12.42578125" customWidth="1"/>
    <col min="4610" max="4610" width="65.7109375" customWidth="1"/>
    <col min="4611" max="4611" width="19.28515625" customWidth="1"/>
    <col min="4865" max="4865" width="12.42578125" customWidth="1"/>
    <col min="4866" max="4866" width="65.7109375" customWidth="1"/>
    <col min="4867" max="4867" width="19.28515625" customWidth="1"/>
    <col min="5121" max="5121" width="12.42578125" customWidth="1"/>
    <col min="5122" max="5122" width="65.7109375" customWidth="1"/>
    <col min="5123" max="5123" width="19.28515625" customWidth="1"/>
    <col min="5377" max="5377" width="12.42578125" customWidth="1"/>
    <col min="5378" max="5378" width="65.7109375" customWidth="1"/>
    <col min="5379" max="5379" width="19.28515625" customWidth="1"/>
    <col min="5633" max="5633" width="12.42578125" customWidth="1"/>
    <col min="5634" max="5634" width="65.7109375" customWidth="1"/>
    <col min="5635" max="5635" width="19.28515625" customWidth="1"/>
    <col min="5889" max="5889" width="12.42578125" customWidth="1"/>
    <col min="5890" max="5890" width="65.7109375" customWidth="1"/>
    <col min="5891" max="5891" width="19.28515625" customWidth="1"/>
    <col min="6145" max="6145" width="12.42578125" customWidth="1"/>
    <col min="6146" max="6146" width="65.7109375" customWidth="1"/>
    <col min="6147" max="6147" width="19.28515625" customWidth="1"/>
    <col min="6401" max="6401" width="12.42578125" customWidth="1"/>
    <col min="6402" max="6402" width="65.7109375" customWidth="1"/>
    <col min="6403" max="6403" width="19.28515625" customWidth="1"/>
    <col min="6657" max="6657" width="12.42578125" customWidth="1"/>
    <col min="6658" max="6658" width="65.7109375" customWidth="1"/>
    <col min="6659" max="6659" width="19.28515625" customWidth="1"/>
    <col min="6913" max="6913" width="12.42578125" customWidth="1"/>
    <col min="6914" max="6914" width="65.7109375" customWidth="1"/>
    <col min="6915" max="6915" width="19.28515625" customWidth="1"/>
    <col min="7169" max="7169" width="12.42578125" customWidth="1"/>
    <col min="7170" max="7170" width="65.7109375" customWidth="1"/>
    <col min="7171" max="7171" width="19.28515625" customWidth="1"/>
    <col min="7425" max="7425" width="12.42578125" customWidth="1"/>
    <col min="7426" max="7426" width="65.7109375" customWidth="1"/>
    <col min="7427" max="7427" width="19.28515625" customWidth="1"/>
    <col min="7681" max="7681" width="12.42578125" customWidth="1"/>
    <col min="7682" max="7682" width="65.7109375" customWidth="1"/>
    <col min="7683" max="7683" width="19.28515625" customWidth="1"/>
    <col min="7937" max="7937" width="12.42578125" customWidth="1"/>
    <col min="7938" max="7938" width="65.7109375" customWidth="1"/>
    <col min="7939" max="7939" width="19.28515625" customWidth="1"/>
    <col min="8193" max="8193" width="12.42578125" customWidth="1"/>
    <col min="8194" max="8194" width="65.7109375" customWidth="1"/>
    <col min="8195" max="8195" width="19.28515625" customWidth="1"/>
    <col min="8449" max="8449" width="12.42578125" customWidth="1"/>
    <col min="8450" max="8450" width="65.7109375" customWidth="1"/>
    <col min="8451" max="8451" width="19.28515625" customWidth="1"/>
    <col min="8705" max="8705" width="12.42578125" customWidth="1"/>
    <col min="8706" max="8706" width="65.7109375" customWidth="1"/>
    <col min="8707" max="8707" width="19.28515625" customWidth="1"/>
    <col min="8961" max="8961" width="12.42578125" customWidth="1"/>
    <col min="8962" max="8962" width="65.7109375" customWidth="1"/>
    <col min="8963" max="8963" width="19.28515625" customWidth="1"/>
    <col min="9217" max="9217" width="12.42578125" customWidth="1"/>
    <col min="9218" max="9218" width="65.7109375" customWidth="1"/>
    <col min="9219" max="9219" width="19.28515625" customWidth="1"/>
    <col min="9473" max="9473" width="12.42578125" customWidth="1"/>
    <col min="9474" max="9474" width="65.7109375" customWidth="1"/>
    <col min="9475" max="9475" width="19.28515625" customWidth="1"/>
    <col min="9729" max="9729" width="12.42578125" customWidth="1"/>
    <col min="9730" max="9730" width="65.7109375" customWidth="1"/>
    <col min="9731" max="9731" width="19.28515625" customWidth="1"/>
    <col min="9985" max="9985" width="12.42578125" customWidth="1"/>
    <col min="9986" max="9986" width="65.7109375" customWidth="1"/>
    <col min="9987" max="9987" width="19.28515625" customWidth="1"/>
    <col min="10241" max="10241" width="12.42578125" customWidth="1"/>
    <col min="10242" max="10242" width="65.7109375" customWidth="1"/>
    <col min="10243" max="10243" width="19.28515625" customWidth="1"/>
    <col min="10497" max="10497" width="12.42578125" customWidth="1"/>
    <col min="10498" max="10498" width="65.7109375" customWidth="1"/>
    <col min="10499" max="10499" width="19.28515625" customWidth="1"/>
    <col min="10753" max="10753" width="12.42578125" customWidth="1"/>
    <col min="10754" max="10754" width="65.7109375" customWidth="1"/>
    <col min="10755" max="10755" width="19.28515625" customWidth="1"/>
    <col min="11009" max="11009" width="12.42578125" customWidth="1"/>
    <col min="11010" max="11010" width="65.7109375" customWidth="1"/>
    <col min="11011" max="11011" width="19.28515625" customWidth="1"/>
    <col min="11265" max="11265" width="12.42578125" customWidth="1"/>
    <col min="11266" max="11266" width="65.7109375" customWidth="1"/>
    <col min="11267" max="11267" width="19.28515625" customWidth="1"/>
    <col min="11521" max="11521" width="12.42578125" customWidth="1"/>
    <col min="11522" max="11522" width="65.7109375" customWidth="1"/>
    <col min="11523" max="11523" width="19.28515625" customWidth="1"/>
    <col min="11777" max="11777" width="12.42578125" customWidth="1"/>
    <col min="11778" max="11778" width="65.7109375" customWidth="1"/>
    <col min="11779" max="11779" width="19.28515625" customWidth="1"/>
    <col min="12033" max="12033" width="12.42578125" customWidth="1"/>
    <col min="12034" max="12034" width="65.7109375" customWidth="1"/>
    <col min="12035" max="12035" width="19.28515625" customWidth="1"/>
    <col min="12289" max="12289" width="12.42578125" customWidth="1"/>
    <col min="12290" max="12290" width="65.7109375" customWidth="1"/>
    <col min="12291" max="12291" width="19.28515625" customWidth="1"/>
    <col min="12545" max="12545" width="12.42578125" customWidth="1"/>
    <col min="12546" max="12546" width="65.7109375" customWidth="1"/>
    <col min="12547" max="12547" width="19.28515625" customWidth="1"/>
    <col min="12801" max="12801" width="12.42578125" customWidth="1"/>
    <col min="12802" max="12802" width="65.7109375" customWidth="1"/>
    <col min="12803" max="12803" width="19.28515625" customWidth="1"/>
    <col min="13057" max="13057" width="12.42578125" customWidth="1"/>
    <col min="13058" max="13058" width="65.7109375" customWidth="1"/>
    <col min="13059" max="13059" width="19.28515625" customWidth="1"/>
    <col min="13313" max="13313" width="12.42578125" customWidth="1"/>
    <col min="13314" max="13314" width="65.7109375" customWidth="1"/>
    <col min="13315" max="13315" width="19.28515625" customWidth="1"/>
    <col min="13569" max="13569" width="12.42578125" customWidth="1"/>
    <col min="13570" max="13570" width="65.7109375" customWidth="1"/>
    <col min="13571" max="13571" width="19.28515625" customWidth="1"/>
    <col min="13825" max="13825" width="12.42578125" customWidth="1"/>
    <col min="13826" max="13826" width="65.7109375" customWidth="1"/>
    <col min="13827" max="13827" width="19.28515625" customWidth="1"/>
    <col min="14081" max="14081" width="12.42578125" customWidth="1"/>
    <col min="14082" max="14082" width="65.7109375" customWidth="1"/>
    <col min="14083" max="14083" width="19.28515625" customWidth="1"/>
    <col min="14337" max="14337" width="12.42578125" customWidth="1"/>
    <col min="14338" max="14338" width="65.7109375" customWidth="1"/>
    <col min="14339" max="14339" width="19.28515625" customWidth="1"/>
    <col min="14593" max="14593" width="12.42578125" customWidth="1"/>
    <col min="14594" max="14594" width="65.7109375" customWidth="1"/>
    <col min="14595" max="14595" width="19.28515625" customWidth="1"/>
    <col min="14849" max="14849" width="12.42578125" customWidth="1"/>
    <col min="14850" max="14850" width="65.7109375" customWidth="1"/>
    <col min="14851" max="14851" width="19.28515625" customWidth="1"/>
    <col min="15105" max="15105" width="12.42578125" customWidth="1"/>
    <col min="15106" max="15106" width="65.7109375" customWidth="1"/>
    <col min="15107" max="15107" width="19.28515625" customWidth="1"/>
    <col min="15361" max="15361" width="12.42578125" customWidth="1"/>
    <col min="15362" max="15362" width="65.7109375" customWidth="1"/>
    <col min="15363" max="15363" width="19.28515625" customWidth="1"/>
    <col min="15617" max="15617" width="12.42578125" customWidth="1"/>
    <col min="15618" max="15618" width="65.7109375" customWidth="1"/>
    <col min="15619" max="15619" width="19.28515625" customWidth="1"/>
    <col min="15873" max="15873" width="12.42578125" customWidth="1"/>
    <col min="15874" max="15874" width="65.7109375" customWidth="1"/>
    <col min="15875" max="15875" width="19.28515625" customWidth="1"/>
    <col min="16129" max="16129" width="12.42578125" customWidth="1"/>
    <col min="16130" max="16130" width="65.7109375" customWidth="1"/>
    <col min="16131" max="16131" width="19.28515625" customWidth="1"/>
  </cols>
  <sheetData>
    <row r="1" spans="1:3" ht="45.75" customHeight="1" x14ac:dyDescent="0.25">
      <c r="A1" s="1" t="s">
        <v>0</v>
      </c>
      <c r="B1" s="61" t="s">
        <v>595</v>
      </c>
      <c r="C1" s="2"/>
    </row>
    <row r="2" spans="1:3" ht="42" customHeight="1" thickBot="1" x14ac:dyDescent="0.3">
      <c r="A2" s="3" t="s">
        <v>1</v>
      </c>
      <c r="B2" s="4" t="s">
        <v>2</v>
      </c>
      <c r="C2" s="5" t="s">
        <v>326</v>
      </c>
    </row>
    <row r="3" spans="1:3" ht="16.5" thickBot="1" x14ac:dyDescent="0.3">
      <c r="A3" s="6"/>
      <c r="B3" s="6"/>
      <c r="C3" s="7" t="s">
        <v>3</v>
      </c>
    </row>
    <row r="4" spans="1:3" ht="16.5" thickBot="1" x14ac:dyDescent="0.3">
      <c r="A4" s="8" t="s">
        <v>4</v>
      </c>
      <c r="B4" s="9" t="s">
        <v>5</v>
      </c>
      <c r="C4" s="10" t="s">
        <v>6</v>
      </c>
    </row>
    <row r="5" spans="1:3" ht="16.5" thickBot="1" x14ac:dyDescent="0.3">
      <c r="A5" s="11">
        <v>1</v>
      </c>
      <c r="B5" s="12">
        <v>2</v>
      </c>
      <c r="C5" s="13">
        <v>3</v>
      </c>
    </row>
    <row r="6" spans="1:3" ht="16.5" thickBot="1" x14ac:dyDescent="0.3">
      <c r="A6" s="14"/>
      <c r="B6" s="15" t="s">
        <v>7</v>
      </c>
      <c r="C6" s="16"/>
    </row>
    <row r="7" spans="1:3" ht="16.5" thickBot="1" x14ac:dyDescent="0.3">
      <c r="A7" s="11" t="s">
        <v>8</v>
      </c>
      <c r="B7" s="17" t="s">
        <v>9</v>
      </c>
      <c r="C7" s="18">
        <f>C8+C9+C10+C11+C12+C13+C14+C15+C16+C17</f>
        <v>0</v>
      </c>
    </row>
    <row r="8" spans="1:3" ht="15.75" x14ac:dyDescent="0.25">
      <c r="A8" s="19" t="s">
        <v>10</v>
      </c>
      <c r="B8" s="20" t="s">
        <v>11</v>
      </c>
      <c r="C8" s="21"/>
    </row>
    <row r="9" spans="1:3" ht="15.75" x14ac:dyDescent="0.25">
      <c r="A9" s="22" t="s">
        <v>12</v>
      </c>
      <c r="B9" s="23" t="s">
        <v>13</v>
      </c>
      <c r="C9" s="24"/>
    </row>
    <row r="10" spans="1:3" ht="15.75" x14ac:dyDescent="0.25">
      <c r="A10" s="22" t="s">
        <v>14</v>
      </c>
      <c r="B10" s="23" t="s">
        <v>15</v>
      </c>
      <c r="C10" s="24"/>
    </row>
    <row r="11" spans="1:3" ht="15.75" x14ac:dyDescent="0.25">
      <c r="A11" s="22" t="s">
        <v>16</v>
      </c>
      <c r="B11" s="23" t="s">
        <v>17</v>
      </c>
      <c r="C11" s="24"/>
    </row>
    <row r="12" spans="1:3" ht="15.75" x14ac:dyDescent="0.25">
      <c r="A12" s="22" t="s">
        <v>18</v>
      </c>
      <c r="B12" s="23" t="s">
        <v>19</v>
      </c>
      <c r="C12" s="24"/>
    </row>
    <row r="13" spans="1:3" ht="15.75" x14ac:dyDescent="0.25">
      <c r="A13" s="22" t="s">
        <v>20</v>
      </c>
      <c r="B13" s="23" t="s">
        <v>21</v>
      </c>
      <c r="C13" s="24"/>
    </row>
    <row r="14" spans="1:3" ht="15.75" x14ac:dyDescent="0.25">
      <c r="A14" s="22" t="s">
        <v>22</v>
      </c>
      <c r="B14" s="25" t="s">
        <v>23</v>
      </c>
      <c r="C14" s="24"/>
    </row>
    <row r="15" spans="1:3" ht="15.75" x14ac:dyDescent="0.25">
      <c r="A15" s="22" t="s">
        <v>24</v>
      </c>
      <c r="B15" s="23" t="s">
        <v>25</v>
      </c>
      <c r="C15" s="26"/>
    </row>
    <row r="16" spans="1:3" ht="15.75" x14ac:dyDescent="0.25">
      <c r="A16" s="22" t="s">
        <v>26</v>
      </c>
      <c r="B16" s="23" t="s">
        <v>27</v>
      </c>
      <c r="C16" s="24"/>
    </row>
    <row r="17" spans="1:3" ht="16.5" thickBot="1" x14ac:dyDescent="0.3">
      <c r="A17" s="22" t="s">
        <v>28</v>
      </c>
      <c r="B17" s="25" t="s">
        <v>29</v>
      </c>
      <c r="C17" s="27"/>
    </row>
    <row r="18" spans="1:3" ht="29.25" customHeight="1" thickBot="1" x14ac:dyDescent="0.3">
      <c r="A18" s="11" t="s">
        <v>30</v>
      </c>
      <c r="B18" s="17" t="s">
        <v>31</v>
      </c>
      <c r="C18" s="18">
        <f>C19+C20+C21</f>
        <v>0</v>
      </c>
    </row>
    <row r="19" spans="1:3" ht="15.75" x14ac:dyDescent="0.25">
      <c r="A19" s="22" t="s">
        <v>32</v>
      </c>
      <c r="B19" s="28" t="s">
        <v>33</v>
      </c>
      <c r="C19" s="24"/>
    </row>
    <row r="20" spans="1:3" ht="15.75" x14ac:dyDescent="0.25">
      <c r="A20" s="22" t="s">
        <v>34</v>
      </c>
      <c r="B20" s="23" t="s">
        <v>35</v>
      </c>
      <c r="C20" s="24"/>
    </row>
    <row r="21" spans="1:3" ht="15.75" x14ac:dyDescent="0.25">
      <c r="A21" s="22" t="s">
        <v>36</v>
      </c>
      <c r="B21" s="23" t="s">
        <v>37</v>
      </c>
      <c r="C21" s="24"/>
    </row>
    <row r="22" spans="1:3" ht="16.5" thickBot="1" x14ac:dyDescent="0.3">
      <c r="A22" s="22" t="s">
        <v>38</v>
      </c>
      <c r="B22" s="23" t="s">
        <v>39</v>
      </c>
      <c r="C22" s="29"/>
    </row>
    <row r="23" spans="1:3" ht="16.5" thickBot="1" x14ac:dyDescent="0.3">
      <c r="A23" s="30" t="s">
        <v>40</v>
      </c>
      <c r="B23" s="31" t="s">
        <v>41</v>
      </c>
      <c r="C23" s="32">
        <v>0</v>
      </c>
    </row>
    <row r="24" spans="1:3" ht="29.25" thickBot="1" x14ac:dyDescent="0.3">
      <c r="A24" s="30" t="s">
        <v>42</v>
      </c>
      <c r="B24" s="31" t="s">
        <v>43</v>
      </c>
      <c r="C24" s="18">
        <f>+C25+C26</f>
        <v>0</v>
      </c>
    </row>
    <row r="25" spans="1:3" ht="15.75" x14ac:dyDescent="0.25">
      <c r="A25" s="33" t="s">
        <v>44</v>
      </c>
      <c r="B25" s="34" t="s">
        <v>35</v>
      </c>
      <c r="C25" s="35"/>
    </row>
    <row r="26" spans="1:3" ht="15.75" x14ac:dyDescent="0.25">
      <c r="A26" s="33" t="s">
        <v>45</v>
      </c>
      <c r="B26" s="36" t="s">
        <v>46</v>
      </c>
      <c r="C26" s="37"/>
    </row>
    <row r="27" spans="1:3" ht="16.5" thickBot="1" x14ac:dyDescent="0.3">
      <c r="A27" s="22" t="s">
        <v>47</v>
      </c>
      <c r="B27" s="38" t="s">
        <v>48</v>
      </c>
      <c r="C27" s="39"/>
    </row>
    <row r="28" spans="1:3" ht="16.5" thickBot="1" x14ac:dyDescent="0.3">
      <c r="A28" s="30" t="s">
        <v>49</v>
      </c>
      <c r="B28" s="31" t="s">
        <v>50</v>
      </c>
      <c r="C28" s="18">
        <f>+C29+C30+C31</f>
        <v>0</v>
      </c>
    </row>
    <row r="29" spans="1:3" ht="15.75" x14ac:dyDescent="0.25">
      <c r="A29" s="33" t="s">
        <v>51</v>
      </c>
      <c r="B29" s="34" t="s">
        <v>52</v>
      </c>
      <c r="C29" s="35"/>
    </row>
    <row r="30" spans="1:3" ht="15.75" x14ac:dyDescent="0.25">
      <c r="A30" s="33" t="s">
        <v>53</v>
      </c>
      <c r="B30" s="36" t="s">
        <v>54</v>
      </c>
      <c r="C30" s="37"/>
    </row>
    <row r="31" spans="1:3" ht="16.5" thickBot="1" x14ac:dyDescent="0.3">
      <c r="A31" s="22" t="s">
        <v>55</v>
      </c>
      <c r="B31" s="40" t="s">
        <v>56</v>
      </c>
      <c r="C31" s="39"/>
    </row>
    <row r="32" spans="1:3" ht="16.5" thickBot="1" x14ac:dyDescent="0.3">
      <c r="A32" s="30" t="s">
        <v>57</v>
      </c>
      <c r="B32" s="31" t="s">
        <v>58</v>
      </c>
      <c r="C32" s="32">
        <v>953</v>
      </c>
    </row>
    <row r="33" spans="1:3" ht="16.5" thickBot="1" x14ac:dyDescent="0.3">
      <c r="A33" s="30" t="s">
        <v>59</v>
      </c>
      <c r="B33" s="31" t="s">
        <v>60</v>
      </c>
      <c r="C33" s="41"/>
    </row>
    <row r="34" spans="1:3" ht="16.5" thickBot="1" x14ac:dyDescent="0.3">
      <c r="A34" s="11" t="s">
        <v>61</v>
      </c>
      <c r="B34" s="31" t="s">
        <v>62</v>
      </c>
      <c r="C34" s="42">
        <f>C32</f>
        <v>953</v>
      </c>
    </row>
    <row r="35" spans="1:3" ht="16.5" thickBot="1" x14ac:dyDescent="0.3">
      <c r="A35" s="43" t="s">
        <v>63</v>
      </c>
      <c r="B35" s="31" t="s">
        <v>64</v>
      </c>
      <c r="C35" s="42"/>
    </row>
    <row r="36" spans="1:3" ht="15.75" x14ac:dyDescent="0.25">
      <c r="A36" s="33" t="s">
        <v>65</v>
      </c>
      <c r="B36" s="34" t="s">
        <v>66</v>
      </c>
      <c r="C36" s="35"/>
    </row>
    <row r="37" spans="1:3" ht="15.75" x14ac:dyDescent="0.25">
      <c r="A37" s="33" t="s">
        <v>67</v>
      </c>
      <c r="B37" s="36" t="s">
        <v>68</v>
      </c>
      <c r="C37" s="37"/>
    </row>
    <row r="38" spans="1:3" ht="16.5" thickBot="1" x14ac:dyDescent="0.3">
      <c r="A38" s="22" t="s">
        <v>69</v>
      </c>
      <c r="B38" s="40" t="s">
        <v>70</v>
      </c>
      <c r="C38" s="39">
        <v>579654</v>
      </c>
    </row>
    <row r="39" spans="1:3" ht="16.5" thickBot="1" x14ac:dyDescent="0.3">
      <c r="A39" s="43" t="s">
        <v>71</v>
      </c>
      <c r="B39" s="44" t="s">
        <v>72</v>
      </c>
      <c r="C39" s="45">
        <f>+C34+C35+C36+C38</f>
        <v>580607</v>
      </c>
    </row>
    <row r="40" spans="1:3" ht="16.5" thickBot="1" x14ac:dyDescent="0.3">
      <c r="A40" s="46"/>
      <c r="B40" s="47" t="s">
        <v>73</v>
      </c>
      <c r="C40" s="45"/>
    </row>
    <row r="41" spans="1:3" ht="16.5" thickBot="1" x14ac:dyDescent="0.3">
      <c r="A41" s="48" t="s">
        <v>8</v>
      </c>
      <c r="B41" s="49" t="s">
        <v>74</v>
      </c>
      <c r="C41" s="18">
        <f>SUM(C42:C47)</f>
        <v>580607</v>
      </c>
    </row>
    <row r="42" spans="1:3" ht="15.75" x14ac:dyDescent="0.25">
      <c r="A42" s="50" t="s">
        <v>10</v>
      </c>
      <c r="B42" s="51" t="s">
        <v>75</v>
      </c>
      <c r="C42" s="35">
        <v>455066</v>
      </c>
    </row>
    <row r="43" spans="1:3" ht="15.75" x14ac:dyDescent="0.25">
      <c r="A43" s="50" t="s">
        <v>12</v>
      </c>
      <c r="B43" s="52" t="s">
        <v>76</v>
      </c>
      <c r="C43" s="53">
        <v>60657</v>
      </c>
    </row>
    <row r="44" spans="1:3" ht="15.75" x14ac:dyDescent="0.25">
      <c r="A44" s="50" t="s">
        <v>14</v>
      </c>
      <c r="B44" s="52" t="s">
        <v>77</v>
      </c>
      <c r="C44" s="53">
        <v>49289</v>
      </c>
    </row>
    <row r="45" spans="1:3" ht="15.75" x14ac:dyDescent="0.25">
      <c r="A45" s="50" t="s">
        <v>16</v>
      </c>
      <c r="B45" s="52" t="s">
        <v>78</v>
      </c>
      <c r="C45" s="53"/>
    </row>
    <row r="46" spans="1:3" ht="15.75" x14ac:dyDescent="0.25">
      <c r="A46" s="50" t="s">
        <v>18</v>
      </c>
      <c r="B46" s="52" t="s">
        <v>79</v>
      </c>
      <c r="C46" s="53"/>
    </row>
    <row r="47" spans="1:3" ht="16.5" thickBot="1" x14ac:dyDescent="0.3">
      <c r="A47" s="54" t="s">
        <v>20</v>
      </c>
      <c r="B47" s="55" t="s">
        <v>80</v>
      </c>
      <c r="C47" s="37">
        <v>15595</v>
      </c>
    </row>
    <row r="48" spans="1:3" ht="16.5" thickBot="1" x14ac:dyDescent="0.3">
      <c r="A48" s="48" t="s">
        <v>30</v>
      </c>
      <c r="B48" s="49" t="s">
        <v>81</v>
      </c>
      <c r="C48" s="18">
        <f>SUM(C49:C51)</f>
        <v>0</v>
      </c>
    </row>
    <row r="49" spans="1:3" ht="15.75" x14ac:dyDescent="0.25">
      <c r="A49" s="50" t="s">
        <v>32</v>
      </c>
      <c r="B49" s="51" t="s">
        <v>82</v>
      </c>
      <c r="C49" s="35"/>
    </row>
    <row r="50" spans="1:3" ht="15.75" x14ac:dyDescent="0.25">
      <c r="A50" s="50" t="s">
        <v>34</v>
      </c>
      <c r="B50" s="52" t="s">
        <v>83</v>
      </c>
      <c r="C50" s="53"/>
    </row>
    <row r="51" spans="1:3" ht="15.75" x14ac:dyDescent="0.25">
      <c r="A51" s="50" t="s">
        <v>36</v>
      </c>
      <c r="B51" s="52" t="s">
        <v>84</v>
      </c>
      <c r="C51" s="53"/>
    </row>
    <row r="52" spans="1:3" ht="32.25" thickBot="1" x14ac:dyDescent="0.3">
      <c r="A52" s="50" t="s">
        <v>38</v>
      </c>
      <c r="B52" s="52" t="s">
        <v>85</v>
      </c>
      <c r="C52" s="53"/>
    </row>
    <row r="53" spans="1:3" ht="16.5" thickBot="1" x14ac:dyDescent="0.3">
      <c r="A53" s="48" t="s">
        <v>40</v>
      </c>
      <c r="B53" s="56" t="s">
        <v>86</v>
      </c>
      <c r="C53" s="57">
        <f>+C41+C48</f>
        <v>580607</v>
      </c>
    </row>
    <row r="54" spans="1:3" ht="16.5" thickBot="1" x14ac:dyDescent="0.3">
      <c r="A54" s="58" t="s">
        <v>87</v>
      </c>
      <c r="B54" s="59"/>
      <c r="C54" s="674">
        <v>57</v>
      </c>
    </row>
    <row r="55" spans="1:3" ht="16.5" thickBot="1" x14ac:dyDescent="0.3">
      <c r="A55" s="58" t="s">
        <v>88</v>
      </c>
      <c r="B55" s="59"/>
      <c r="C55" s="60"/>
    </row>
  </sheetData>
  <pageMargins left="0.7" right="0.7" top="0.75" bottom="0.75" header="0.3" footer="0.3"/>
  <pageSetup paperSize="9" scale="77" orientation="portrait" verticalDpi="200" r:id="rId1"/>
  <headerFooter>
    <oddHeader>&amp;R1.melléklet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F19F5-B958-471D-9991-A5CF6A260697}">
  <dimension ref="A1:I20"/>
  <sheetViews>
    <sheetView workbookViewId="0">
      <selection activeCell="M13" sqref="M13"/>
    </sheetView>
  </sheetViews>
  <sheetFormatPr defaultRowHeight="15" x14ac:dyDescent="0.25"/>
  <cols>
    <col min="1" max="1" width="29" customWidth="1"/>
    <col min="2" max="2" width="11.140625" customWidth="1"/>
    <col min="3" max="3" width="13.28515625" customWidth="1"/>
    <col min="4" max="4" width="13.42578125" customWidth="1"/>
    <col min="5" max="5" width="14.5703125" customWidth="1"/>
    <col min="6" max="6" width="13.5703125" customWidth="1"/>
    <col min="7" max="7" width="13.28515625" customWidth="1"/>
    <col min="8" max="8" width="13.7109375" customWidth="1"/>
    <col min="257" max="257" width="27.42578125" customWidth="1"/>
    <col min="258" max="258" width="11.140625" customWidth="1"/>
    <col min="259" max="259" width="13.28515625" customWidth="1"/>
    <col min="260" max="260" width="13.42578125" customWidth="1"/>
    <col min="261" max="261" width="14.5703125" customWidth="1"/>
    <col min="262" max="262" width="13.5703125" customWidth="1"/>
    <col min="263" max="263" width="13.28515625" customWidth="1"/>
    <col min="264" max="264" width="13.7109375" customWidth="1"/>
    <col min="513" max="513" width="27.42578125" customWidth="1"/>
    <col min="514" max="514" width="11.140625" customWidth="1"/>
    <col min="515" max="515" width="13.28515625" customWidth="1"/>
    <col min="516" max="516" width="13.42578125" customWidth="1"/>
    <col min="517" max="517" width="14.5703125" customWidth="1"/>
    <col min="518" max="518" width="13.5703125" customWidth="1"/>
    <col min="519" max="519" width="13.28515625" customWidth="1"/>
    <col min="520" max="520" width="13.7109375" customWidth="1"/>
    <col min="769" max="769" width="27.42578125" customWidth="1"/>
    <col min="770" max="770" width="11.140625" customWidth="1"/>
    <col min="771" max="771" width="13.28515625" customWidth="1"/>
    <col min="772" max="772" width="13.42578125" customWidth="1"/>
    <col min="773" max="773" width="14.5703125" customWidth="1"/>
    <col min="774" max="774" width="13.5703125" customWidth="1"/>
    <col min="775" max="775" width="13.28515625" customWidth="1"/>
    <col min="776" max="776" width="13.7109375" customWidth="1"/>
    <col min="1025" max="1025" width="27.42578125" customWidth="1"/>
    <col min="1026" max="1026" width="11.140625" customWidth="1"/>
    <col min="1027" max="1027" width="13.28515625" customWidth="1"/>
    <col min="1028" max="1028" width="13.42578125" customWidth="1"/>
    <col min="1029" max="1029" width="14.5703125" customWidth="1"/>
    <col min="1030" max="1030" width="13.5703125" customWidth="1"/>
    <col min="1031" max="1031" width="13.28515625" customWidth="1"/>
    <col min="1032" max="1032" width="13.7109375" customWidth="1"/>
    <col min="1281" max="1281" width="27.42578125" customWidth="1"/>
    <col min="1282" max="1282" width="11.140625" customWidth="1"/>
    <col min="1283" max="1283" width="13.28515625" customWidth="1"/>
    <col min="1284" max="1284" width="13.42578125" customWidth="1"/>
    <col min="1285" max="1285" width="14.5703125" customWidth="1"/>
    <col min="1286" max="1286" width="13.5703125" customWidth="1"/>
    <col min="1287" max="1287" width="13.28515625" customWidth="1"/>
    <col min="1288" max="1288" width="13.7109375" customWidth="1"/>
    <col min="1537" max="1537" width="27.42578125" customWidth="1"/>
    <col min="1538" max="1538" width="11.140625" customWidth="1"/>
    <col min="1539" max="1539" width="13.28515625" customWidth="1"/>
    <col min="1540" max="1540" width="13.42578125" customWidth="1"/>
    <col min="1541" max="1541" width="14.5703125" customWidth="1"/>
    <col min="1542" max="1542" width="13.5703125" customWidth="1"/>
    <col min="1543" max="1543" width="13.28515625" customWidth="1"/>
    <col min="1544" max="1544" width="13.7109375" customWidth="1"/>
    <col min="1793" max="1793" width="27.42578125" customWidth="1"/>
    <col min="1794" max="1794" width="11.140625" customWidth="1"/>
    <col min="1795" max="1795" width="13.28515625" customWidth="1"/>
    <col min="1796" max="1796" width="13.42578125" customWidth="1"/>
    <col min="1797" max="1797" width="14.5703125" customWidth="1"/>
    <col min="1798" max="1798" width="13.5703125" customWidth="1"/>
    <col min="1799" max="1799" width="13.28515625" customWidth="1"/>
    <col min="1800" max="1800" width="13.7109375" customWidth="1"/>
    <col min="2049" max="2049" width="27.42578125" customWidth="1"/>
    <col min="2050" max="2050" width="11.140625" customWidth="1"/>
    <col min="2051" max="2051" width="13.28515625" customWidth="1"/>
    <col min="2052" max="2052" width="13.42578125" customWidth="1"/>
    <col min="2053" max="2053" width="14.5703125" customWidth="1"/>
    <col min="2054" max="2054" width="13.5703125" customWidth="1"/>
    <col min="2055" max="2055" width="13.28515625" customWidth="1"/>
    <col min="2056" max="2056" width="13.7109375" customWidth="1"/>
    <col min="2305" max="2305" width="27.42578125" customWidth="1"/>
    <col min="2306" max="2306" width="11.140625" customWidth="1"/>
    <col min="2307" max="2307" width="13.28515625" customWidth="1"/>
    <col min="2308" max="2308" width="13.42578125" customWidth="1"/>
    <col min="2309" max="2309" width="14.5703125" customWidth="1"/>
    <col min="2310" max="2310" width="13.5703125" customWidth="1"/>
    <col min="2311" max="2311" width="13.28515625" customWidth="1"/>
    <col min="2312" max="2312" width="13.7109375" customWidth="1"/>
    <col min="2561" max="2561" width="27.42578125" customWidth="1"/>
    <col min="2562" max="2562" width="11.140625" customWidth="1"/>
    <col min="2563" max="2563" width="13.28515625" customWidth="1"/>
    <col min="2564" max="2564" width="13.42578125" customWidth="1"/>
    <col min="2565" max="2565" width="14.5703125" customWidth="1"/>
    <col min="2566" max="2566" width="13.5703125" customWidth="1"/>
    <col min="2567" max="2567" width="13.28515625" customWidth="1"/>
    <col min="2568" max="2568" width="13.7109375" customWidth="1"/>
    <col min="2817" max="2817" width="27.42578125" customWidth="1"/>
    <col min="2818" max="2818" width="11.140625" customWidth="1"/>
    <col min="2819" max="2819" width="13.28515625" customWidth="1"/>
    <col min="2820" max="2820" width="13.42578125" customWidth="1"/>
    <col min="2821" max="2821" width="14.5703125" customWidth="1"/>
    <col min="2822" max="2822" width="13.5703125" customWidth="1"/>
    <col min="2823" max="2823" width="13.28515625" customWidth="1"/>
    <col min="2824" max="2824" width="13.7109375" customWidth="1"/>
    <col min="3073" max="3073" width="27.42578125" customWidth="1"/>
    <col min="3074" max="3074" width="11.140625" customWidth="1"/>
    <col min="3075" max="3075" width="13.28515625" customWidth="1"/>
    <col min="3076" max="3076" width="13.42578125" customWidth="1"/>
    <col min="3077" max="3077" width="14.5703125" customWidth="1"/>
    <col min="3078" max="3078" width="13.5703125" customWidth="1"/>
    <col min="3079" max="3079" width="13.28515625" customWidth="1"/>
    <col min="3080" max="3080" width="13.7109375" customWidth="1"/>
    <col min="3329" max="3329" width="27.42578125" customWidth="1"/>
    <col min="3330" max="3330" width="11.140625" customWidth="1"/>
    <col min="3331" max="3331" width="13.28515625" customWidth="1"/>
    <col min="3332" max="3332" width="13.42578125" customWidth="1"/>
    <col min="3333" max="3333" width="14.5703125" customWidth="1"/>
    <col min="3334" max="3334" width="13.5703125" customWidth="1"/>
    <col min="3335" max="3335" width="13.28515625" customWidth="1"/>
    <col min="3336" max="3336" width="13.7109375" customWidth="1"/>
    <col min="3585" max="3585" width="27.42578125" customWidth="1"/>
    <col min="3586" max="3586" width="11.140625" customWidth="1"/>
    <col min="3587" max="3587" width="13.28515625" customWidth="1"/>
    <col min="3588" max="3588" width="13.42578125" customWidth="1"/>
    <col min="3589" max="3589" width="14.5703125" customWidth="1"/>
    <col min="3590" max="3590" width="13.5703125" customWidth="1"/>
    <col min="3591" max="3591" width="13.28515625" customWidth="1"/>
    <col min="3592" max="3592" width="13.7109375" customWidth="1"/>
    <col min="3841" max="3841" width="27.42578125" customWidth="1"/>
    <col min="3842" max="3842" width="11.140625" customWidth="1"/>
    <col min="3843" max="3843" width="13.28515625" customWidth="1"/>
    <col min="3844" max="3844" width="13.42578125" customWidth="1"/>
    <col min="3845" max="3845" width="14.5703125" customWidth="1"/>
    <col min="3846" max="3846" width="13.5703125" customWidth="1"/>
    <col min="3847" max="3847" width="13.28515625" customWidth="1"/>
    <col min="3848" max="3848" width="13.7109375" customWidth="1"/>
    <col min="4097" max="4097" width="27.42578125" customWidth="1"/>
    <col min="4098" max="4098" width="11.140625" customWidth="1"/>
    <col min="4099" max="4099" width="13.28515625" customWidth="1"/>
    <col min="4100" max="4100" width="13.42578125" customWidth="1"/>
    <col min="4101" max="4101" width="14.5703125" customWidth="1"/>
    <col min="4102" max="4102" width="13.5703125" customWidth="1"/>
    <col min="4103" max="4103" width="13.28515625" customWidth="1"/>
    <col min="4104" max="4104" width="13.7109375" customWidth="1"/>
    <col min="4353" max="4353" width="27.42578125" customWidth="1"/>
    <col min="4354" max="4354" width="11.140625" customWidth="1"/>
    <col min="4355" max="4355" width="13.28515625" customWidth="1"/>
    <col min="4356" max="4356" width="13.42578125" customWidth="1"/>
    <col min="4357" max="4357" width="14.5703125" customWidth="1"/>
    <col min="4358" max="4358" width="13.5703125" customWidth="1"/>
    <col min="4359" max="4359" width="13.28515625" customWidth="1"/>
    <col min="4360" max="4360" width="13.7109375" customWidth="1"/>
    <col min="4609" max="4609" width="27.42578125" customWidth="1"/>
    <col min="4610" max="4610" width="11.140625" customWidth="1"/>
    <col min="4611" max="4611" width="13.28515625" customWidth="1"/>
    <col min="4612" max="4612" width="13.42578125" customWidth="1"/>
    <col min="4613" max="4613" width="14.5703125" customWidth="1"/>
    <col min="4614" max="4614" width="13.5703125" customWidth="1"/>
    <col min="4615" max="4615" width="13.28515625" customWidth="1"/>
    <col min="4616" max="4616" width="13.7109375" customWidth="1"/>
    <col min="4865" max="4865" width="27.42578125" customWidth="1"/>
    <col min="4866" max="4866" width="11.140625" customWidth="1"/>
    <col min="4867" max="4867" width="13.28515625" customWidth="1"/>
    <col min="4868" max="4868" width="13.42578125" customWidth="1"/>
    <col min="4869" max="4869" width="14.5703125" customWidth="1"/>
    <col min="4870" max="4870" width="13.5703125" customWidth="1"/>
    <col min="4871" max="4871" width="13.28515625" customWidth="1"/>
    <col min="4872" max="4872" width="13.7109375" customWidth="1"/>
    <col min="5121" max="5121" width="27.42578125" customWidth="1"/>
    <col min="5122" max="5122" width="11.140625" customWidth="1"/>
    <col min="5123" max="5123" width="13.28515625" customWidth="1"/>
    <col min="5124" max="5124" width="13.42578125" customWidth="1"/>
    <col min="5125" max="5125" width="14.5703125" customWidth="1"/>
    <col min="5126" max="5126" width="13.5703125" customWidth="1"/>
    <col min="5127" max="5127" width="13.28515625" customWidth="1"/>
    <col min="5128" max="5128" width="13.7109375" customWidth="1"/>
    <col min="5377" max="5377" width="27.42578125" customWidth="1"/>
    <col min="5378" max="5378" width="11.140625" customWidth="1"/>
    <col min="5379" max="5379" width="13.28515625" customWidth="1"/>
    <col min="5380" max="5380" width="13.42578125" customWidth="1"/>
    <col min="5381" max="5381" width="14.5703125" customWidth="1"/>
    <col min="5382" max="5382" width="13.5703125" customWidth="1"/>
    <col min="5383" max="5383" width="13.28515625" customWidth="1"/>
    <col min="5384" max="5384" width="13.7109375" customWidth="1"/>
    <col min="5633" max="5633" width="27.42578125" customWidth="1"/>
    <col min="5634" max="5634" width="11.140625" customWidth="1"/>
    <col min="5635" max="5635" width="13.28515625" customWidth="1"/>
    <col min="5636" max="5636" width="13.42578125" customWidth="1"/>
    <col min="5637" max="5637" width="14.5703125" customWidth="1"/>
    <col min="5638" max="5638" width="13.5703125" customWidth="1"/>
    <col min="5639" max="5639" width="13.28515625" customWidth="1"/>
    <col min="5640" max="5640" width="13.7109375" customWidth="1"/>
    <col min="5889" max="5889" width="27.42578125" customWidth="1"/>
    <col min="5890" max="5890" width="11.140625" customWidth="1"/>
    <col min="5891" max="5891" width="13.28515625" customWidth="1"/>
    <col min="5892" max="5892" width="13.42578125" customWidth="1"/>
    <col min="5893" max="5893" width="14.5703125" customWidth="1"/>
    <col min="5894" max="5894" width="13.5703125" customWidth="1"/>
    <col min="5895" max="5895" width="13.28515625" customWidth="1"/>
    <col min="5896" max="5896" width="13.7109375" customWidth="1"/>
    <col min="6145" max="6145" width="27.42578125" customWidth="1"/>
    <col min="6146" max="6146" width="11.140625" customWidth="1"/>
    <col min="6147" max="6147" width="13.28515625" customWidth="1"/>
    <col min="6148" max="6148" width="13.42578125" customWidth="1"/>
    <col min="6149" max="6149" width="14.5703125" customWidth="1"/>
    <col min="6150" max="6150" width="13.5703125" customWidth="1"/>
    <col min="6151" max="6151" width="13.28515625" customWidth="1"/>
    <col min="6152" max="6152" width="13.7109375" customWidth="1"/>
    <col min="6401" max="6401" width="27.42578125" customWidth="1"/>
    <col min="6402" max="6402" width="11.140625" customWidth="1"/>
    <col min="6403" max="6403" width="13.28515625" customWidth="1"/>
    <col min="6404" max="6404" width="13.42578125" customWidth="1"/>
    <col min="6405" max="6405" width="14.5703125" customWidth="1"/>
    <col min="6406" max="6406" width="13.5703125" customWidth="1"/>
    <col min="6407" max="6407" width="13.28515625" customWidth="1"/>
    <col min="6408" max="6408" width="13.7109375" customWidth="1"/>
    <col min="6657" max="6657" width="27.42578125" customWidth="1"/>
    <col min="6658" max="6658" width="11.140625" customWidth="1"/>
    <col min="6659" max="6659" width="13.28515625" customWidth="1"/>
    <col min="6660" max="6660" width="13.42578125" customWidth="1"/>
    <col min="6661" max="6661" width="14.5703125" customWidth="1"/>
    <col min="6662" max="6662" width="13.5703125" customWidth="1"/>
    <col min="6663" max="6663" width="13.28515625" customWidth="1"/>
    <col min="6664" max="6664" width="13.7109375" customWidth="1"/>
    <col min="6913" max="6913" width="27.42578125" customWidth="1"/>
    <col min="6914" max="6914" width="11.140625" customWidth="1"/>
    <col min="6915" max="6915" width="13.28515625" customWidth="1"/>
    <col min="6916" max="6916" width="13.42578125" customWidth="1"/>
    <col min="6917" max="6917" width="14.5703125" customWidth="1"/>
    <col min="6918" max="6918" width="13.5703125" customWidth="1"/>
    <col min="6919" max="6919" width="13.28515625" customWidth="1"/>
    <col min="6920" max="6920" width="13.7109375" customWidth="1"/>
    <col min="7169" max="7169" width="27.42578125" customWidth="1"/>
    <col min="7170" max="7170" width="11.140625" customWidth="1"/>
    <col min="7171" max="7171" width="13.28515625" customWidth="1"/>
    <col min="7172" max="7172" width="13.42578125" customWidth="1"/>
    <col min="7173" max="7173" width="14.5703125" customWidth="1"/>
    <col min="7174" max="7174" width="13.5703125" customWidth="1"/>
    <col min="7175" max="7175" width="13.28515625" customWidth="1"/>
    <col min="7176" max="7176" width="13.7109375" customWidth="1"/>
    <col min="7425" max="7425" width="27.42578125" customWidth="1"/>
    <col min="7426" max="7426" width="11.140625" customWidth="1"/>
    <col min="7427" max="7427" width="13.28515625" customWidth="1"/>
    <col min="7428" max="7428" width="13.42578125" customWidth="1"/>
    <col min="7429" max="7429" width="14.5703125" customWidth="1"/>
    <col min="7430" max="7430" width="13.5703125" customWidth="1"/>
    <col min="7431" max="7431" width="13.28515625" customWidth="1"/>
    <col min="7432" max="7432" width="13.7109375" customWidth="1"/>
    <col min="7681" max="7681" width="27.42578125" customWidth="1"/>
    <col min="7682" max="7682" width="11.140625" customWidth="1"/>
    <col min="7683" max="7683" width="13.28515625" customWidth="1"/>
    <col min="7684" max="7684" width="13.42578125" customWidth="1"/>
    <col min="7685" max="7685" width="14.5703125" customWidth="1"/>
    <col min="7686" max="7686" width="13.5703125" customWidth="1"/>
    <col min="7687" max="7687" width="13.28515625" customWidth="1"/>
    <col min="7688" max="7688" width="13.7109375" customWidth="1"/>
    <col min="7937" max="7937" width="27.42578125" customWidth="1"/>
    <col min="7938" max="7938" width="11.140625" customWidth="1"/>
    <col min="7939" max="7939" width="13.28515625" customWidth="1"/>
    <col min="7940" max="7940" width="13.42578125" customWidth="1"/>
    <col min="7941" max="7941" width="14.5703125" customWidth="1"/>
    <col min="7942" max="7942" width="13.5703125" customWidth="1"/>
    <col min="7943" max="7943" width="13.28515625" customWidth="1"/>
    <col min="7944" max="7944" width="13.7109375" customWidth="1"/>
    <col min="8193" max="8193" width="27.42578125" customWidth="1"/>
    <col min="8194" max="8194" width="11.140625" customWidth="1"/>
    <col min="8195" max="8195" width="13.28515625" customWidth="1"/>
    <col min="8196" max="8196" width="13.42578125" customWidth="1"/>
    <col min="8197" max="8197" width="14.5703125" customWidth="1"/>
    <col min="8198" max="8198" width="13.5703125" customWidth="1"/>
    <col min="8199" max="8199" width="13.28515625" customWidth="1"/>
    <col min="8200" max="8200" width="13.7109375" customWidth="1"/>
    <col min="8449" max="8449" width="27.42578125" customWidth="1"/>
    <col min="8450" max="8450" width="11.140625" customWidth="1"/>
    <col min="8451" max="8451" width="13.28515625" customWidth="1"/>
    <col min="8452" max="8452" width="13.42578125" customWidth="1"/>
    <col min="8453" max="8453" width="14.5703125" customWidth="1"/>
    <col min="8454" max="8454" width="13.5703125" customWidth="1"/>
    <col min="8455" max="8455" width="13.28515625" customWidth="1"/>
    <col min="8456" max="8456" width="13.7109375" customWidth="1"/>
    <col min="8705" max="8705" width="27.42578125" customWidth="1"/>
    <col min="8706" max="8706" width="11.140625" customWidth="1"/>
    <col min="8707" max="8707" width="13.28515625" customWidth="1"/>
    <col min="8708" max="8708" width="13.42578125" customWidth="1"/>
    <col min="8709" max="8709" width="14.5703125" customWidth="1"/>
    <col min="8710" max="8710" width="13.5703125" customWidth="1"/>
    <col min="8711" max="8711" width="13.28515625" customWidth="1"/>
    <col min="8712" max="8712" width="13.7109375" customWidth="1"/>
    <col min="8961" max="8961" width="27.42578125" customWidth="1"/>
    <col min="8962" max="8962" width="11.140625" customWidth="1"/>
    <col min="8963" max="8963" width="13.28515625" customWidth="1"/>
    <col min="8964" max="8964" width="13.42578125" customWidth="1"/>
    <col min="8965" max="8965" width="14.5703125" customWidth="1"/>
    <col min="8966" max="8966" width="13.5703125" customWidth="1"/>
    <col min="8967" max="8967" width="13.28515625" customWidth="1"/>
    <col min="8968" max="8968" width="13.7109375" customWidth="1"/>
    <col min="9217" max="9217" width="27.42578125" customWidth="1"/>
    <col min="9218" max="9218" width="11.140625" customWidth="1"/>
    <col min="9219" max="9219" width="13.28515625" customWidth="1"/>
    <col min="9220" max="9220" width="13.42578125" customWidth="1"/>
    <col min="9221" max="9221" width="14.5703125" customWidth="1"/>
    <col min="9222" max="9222" width="13.5703125" customWidth="1"/>
    <col min="9223" max="9223" width="13.28515625" customWidth="1"/>
    <col min="9224" max="9224" width="13.7109375" customWidth="1"/>
    <col min="9473" max="9473" width="27.42578125" customWidth="1"/>
    <col min="9474" max="9474" width="11.140625" customWidth="1"/>
    <col min="9475" max="9475" width="13.28515625" customWidth="1"/>
    <col min="9476" max="9476" width="13.42578125" customWidth="1"/>
    <col min="9477" max="9477" width="14.5703125" customWidth="1"/>
    <col min="9478" max="9478" width="13.5703125" customWidth="1"/>
    <col min="9479" max="9479" width="13.28515625" customWidth="1"/>
    <col min="9480" max="9480" width="13.7109375" customWidth="1"/>
    <col min="9729" max="9729" width="27.42578125" customWidth="1"/>
    <col min="9730" max="9730" width="11.140625" customWidth="1"/>
    <col min="9731" max="9731" width="13.28515625" customWidth="1"/>
    <col min="9732" max="9732" width="13.42578125" customWidth="1"/>
    <col min="9733" max="9733" width="14.5703125" customWidth="1"/>
    <col min="9734" max="9734" width="13.5703125" customWidth="1"/>
    <col min="9735" max="9735" width="13.28515625" customWidth="1"/>
    <col min="9736" max="9736" width="13.7109375" customWidth="1"/>
    <col min="9985" max="9985" width="27.42578125" customWidth="1"/>
    <col min="9986" max="9986" width="11.140625" customWidth="1"/>
    <col min="9987" max="9987" width="13.28515625" customWidth="1"/>
    <col min="9988" max="9988" width="13.42578125" customWidth="1"/>
    <col min="9989" max="9989" width="14.5703125" customWidth="1"/>
    <col min="9990" max="9990" width="13.5703125" customWidth="1"/>
    <col min="9991" max="9991" width="13.28515625" customWidth="1"/>
    <col min="9992" max="9992" width="13.7109375" customWidth="1"/>
    <col min="10241" max="10241" width="27.42578125" customWidth="1"/>
    <col min="10242" max="10242" width="11.140625" customWidth="1"/>
    <col min="10243" max="10243" width="13.28515625" customWidth="1"/>
    <col min="10244" max="10244" width="13.42578125" customWidth="1"/>
    <col min="10245" max="10245" width="14.5703125" customWidth="1"/>
    <col min="10246" max="10246" width="13.5703125" customWidth="1"/>
    <col min="10247" max="10247" width="13.28515625" customWidth="1"/>
    <col min="10248" max="10248" width="13.7109375" customWidth="1"/>
    <col min="10497" max="10497" width="27.42578125" customWidth="1"/>
    <col min="10498" max="10498" width="11.140625" customWidth="1"/>
    <col min="10499" max="10499" width="13.28515625" customWidth="1"/>
    <col min="10500" max="10500" width="13.42578125" customWidth="1"/>
    <col min="10501" max="10501" width="14.5703125" customWidth="1"/>
    <col min="10502" max="10502" width="13.5703125" customWidth="1"/>
    <col min="10503" max="10503" width="13.28515625" customWidth="1"/>
    <col min="10504" max="10504" width="13.7109375" customWidth="1"/>
    <col min="10753" max="10753" width="27.42578125" customWidth="1"/>
    <col min="10754" max="10754" width="11.140625" customWidth="1"/>
    <col min="10755" max="10755" width="13.28515625" customWidth="1"/>
    <col min="10756" max="10756" width="13.42578125" customWidth="1"/>
    <col min="10757" max="10757" width="14.5703125" customWidth="1"/>
    <col min="10758" max="10758" width="13.5703125" customWidth="1"/>
    <col min="10759" max="10759" width="13.28515625" customWidth="1"/>
    <col min="10760" max="10760" width="13.7109375" customWidth="1"/>
    <col min="11009" max="11009" width="27.42578125" customWidth="1"/>
    <col min="11010" max="11010" width="11.140625" customWidth="1"/>
    <col min="11011" max="11011" width="13.28515625" customWidth="1"/>
    <col min="11012" max="11012" width="13.42578125" customWidth="1"/>
    <col min="11013" max="11013" width="14.5703125" customWidth="1"/>
    <col min="11014" max="11014" width="13.5703125" customWidth="1"/>
    <col min="11015" max="11015" width="13.28515625" customWidth="1"/>
    <col min="11016" max="11016" width="13.7109375" customWidth="1"/>
    <col min="11265" max="11265" width="27.42578125" customWidth="1"/>
    <col min="11266" max="11266" width="11.140625" customWidth="1"/>
    <col min="11267" max="11267" width="13.28515625" customWidth="1"/>
    <col min="11268" max="11268" width="13.42578125" customWidth="1"/>
    <col min="11269" max="11269" width="14.5703125" customWidth="1"/>
    <col min="11270" max="11270" width="13.5703125" customWidth="1"/>
    <col min="11271" max="11271" width="13.28515625" customWidth="1"/>
    <col min="11272" max="11272" width="13.7109375" customWidth="1"/>
    <col min="11521" max="11521" width="27.42578125" customWidth="1"/>
    <col min="11522" max="11522" width="11.140625" customWidth="1"/>
    <col min="11523" max="11523" width="13.28515625" customWidth="1"/>
    <col min="11524" max="11524" width="13.42578125" customWidth="1"/>
    <col min="11525" max="11525" width="14.5703125" customWidth="1"/>
    <col min="11526" max="11526" width="13.5703125" customWidth="1"/>
    <col min="11527" max="11527" width="13.28515625" customWidth="1"/>
    <col min="11528" max="11528" width="13.7109375" customWidth="1"/>
    <col min="11777" max="11777" width="27.42578125" customWidth="1"/>
    <col min="11778" max="11778" width="11.140625" customWidth="1"/>
    <col min="11779" max="11779" width="13.28515625" customWidth="1"/>
    <col min="11780" max="11780" width="13.42578125" customWidth="1"/>
    <col min="11781" max="11781" width="14.5703125" customWidth="1"/>
    <col min="11782" max="11782" width="13.5703125" customWidth="1"/>
    <col min="11783" max="11783" width="13.28515625" customWidth="1"/>
    <col min="11784" max="11784" width="13.7109375" customWidth="1"/>
    <col min="12033" max="12033" width="27.42578125" customWidth="1"/>
    <col min="12034" max="12034" width="11.140625" customWidth="1"/>
    <col min="12035" max="12035" width="13.28515625" customWidth="1"/>
    <col min="12036" max="12036" width="13.42578125" customWidth="1"/>
    <col min="12037" max="12037" width="14.5703125" customWidth="1"/>
    <col min="12038" max="12038" width="13.5703125" customWidth="1"/>
    <col min="12039" max="12039" width="13.28515625" customWidth="1"/>
    <col min="12040" max="12040" width="13.7109375" customWidth="1"/>
    <col min="12289" max="12289" width="27.42578125" customWidth="1"/>
    <col min="12290" max="12290" width="11.140625" customWidth="1"/>
    <col min="12291" max="12291" width="13.28515625" customWidth="1"/>
    <col min="12292" max="12292" width="13.42578125" customWidth="1"/>
    <col min="12293" max="12293" width="14.5703125" customWidth="1"/>
    <col min="12294" max="12294" width="13.5703125" customWidth="1"/>
    <col min="12295" max="12295" width="13.28515625" customWidth="1"/>
    <col min="12296" max="12296" width="13.7109375" customWidth="1"/>
    <col min="12545" max="12545" width="27.42578125" customWidth="1"/>
    <col min="12546" max="12546" width="11.140625" customWidth="1"/>
    <col min="12547" max="12547" width="13.28515625" customWidth="1"/>
    <col min="12548" max="12548" width="13.42578125" customWidth="1"/>
    <col min="12549" max="12549" width="14.5703125" customWidth="1"/>
    <col min="12550" max="12550" width="13.5703125" customWidth="1"/>
    <col min="12551" max="12551" width="13.28515625" customWidth="1"/>
    <col min="12552" max="12552" width="13.7109375" customWidth="1"/>
    <col min="12801" max="12801" width="27.42578125" customWidth="1"/>
    <col min="12802" max="12802" width="11.140625" customWidth="1"/>
    <col min="12803" max="12803" width="13.28515625" customWidth="1"/>
    <col min="12804" max="12804" width="13.42578125" customWidth="1"/>
    <col min="12805" max="12805" width="14.5703125" customWidth="1"/>
    <col min="12806" max="12806" width="13.5703125" customWidth="1"/>
    <col min="12807" max="12807" width="13.28515625" customWidth="1"/>
    <col min="12808" max="12808" width="13.7109375" customWidth="1"/>
    <col min="13057" max="13057" width="27.42578125" customWidth="1"/>
    <col min="13058" max="13058" width="11.140625" customWidth="1"/>
    <col min="13059" max="13059" width="13.28515625" customWidth="1"/>
    <col min="13060" max="13060" width="13.42578125" customWidth="1"/>
    <col min="13061" max="13061" width="14.5703125" customWidth="1"/>
    <col min="13062" max="13062" width="13.5703125" customWidth="1"/>
    <col min="13063" max="13063" width="13.28515625" customWidth="1"/>
    <col min="13064" max="13064" width="13.7109375" customWidth="1"/>
    <col min="13313" max="13313" width="27.42578125" customWidth="1"/>
    <col min="13314" max="13314" width="11.140625" customWidth="1"/>
    <col min="13315" max="13315" width="13.28515625" customWidth="1"/>
    <col min="13316" max="13316" width="13.42578125" customWidth="1"/>
    <col min="13317" max="13317" width="14.5703125" customWidth="1"/>
    <col min="13318" max="13318" width="13.5703125" customWidth="1"/>
    <col min="13319" max="13319" width="13.28515625" customWidth="1"/>
    <col min="13320" max="13320" width="13.7109375" customWidth="1"/>
    <col min="13569" max="13569" width="27.42578125" customWidth="1"/>
    <col min="13570" max="13570" width="11.140625" customWidth="1"/>
    <col min="13571" max="13571" width="13.28515625" customWidth="1"/>
    <col min="13572" max="13572" width="13.42578125" customWidth="1"/>
    <col min="13573" max="13573" width="14.5703125" customWidth="1"/>
    <col min="13574" max="13574" width="13.5703125" customWidth="1"/>
    <col min="13575" max="13575" width="13.28515625" customWidth="1"/>
    <col min="13576" max="13576" width="13.7109375" customWidth="1"/>
    <col min="13825" max="13825" width="27.42578125" customWidth="1"/>
    <col min="13826" max="13826" width="11.140625" customWidth="1"/>
    <col min="13827" max="13827" width="13.28515625" customWidth="1"/>
    <col min="13828" max="13828" width="13.42578125" customWidth="1"/>
    <col min="13829" max="13829" width="14.5703125" customWidth="1"/>
    <col min="13830" max="13830" width="13.5703125" customWidth="1"/>
    <col min="13831" max="13831" width="13.28515625" customWidth="1"/>
    <col min="13832" max="13832" width="13.7109375" customWidth="1"/>
    <col min="14081" max="14081" width="27.42578125" customWidth="1"/>
    <col min="14082" max="14082" width="11.140625" customWidth="1"/>
    <col min="14083" max="14083" width="13.28515625" customWidth="1"/>
    <col min="14084" max="14084" width="13.42578125" customWidth="1"/>
    <col min="14085" max="14085" width="14.5703125" customWidth="1"/>
    <col min="14086" max="14086" width="13.5703125" customWidth="1"/>
    <col min="14087" max="14087" width="13.28515625" customWidth="1"/>
    <col min="14088" max="14088" width="13.7109375" customWidth="1"/>
    <col min="14337" max="14337" width="27.42578125" customWidth="1"/>
    <col min="14338" max="14338" width="11.140625" customWidth="1"/>
    <col min="14339" max="14339" width="13.28515625" customWidth="1"/>
    <col min="14340" max="14340" width="13.42578125" customWidth="1"/>
    <col min="14341" max="14341" width="14.5703125" customWidth="1"/>
    <col min="14342" max="14342" width="13.5703125" customWidth="1"/>
    <col min="14343" max="14343" width="13.28515625" customWidth="1"/>
    <col min="14344" max="14344" width="13.7109375" customWidth="1"/>
    <col min="14593" max="14593" width="27.42578125" customWidth="1"/>
    <col min="14594" max="14594" width="11.140625" customWidth="1"/>
    <col min="14595" max="14595" width="13.28515625" customWidth="1"/>
    <col min="14596" max="14596" width="13.42578125" customWidth="1"/>
    <col min="14597" max="14597" width="14.5703125" customWidth="1"/>
    <col min="14598" max="14598" width="13.5703125" customWidth="1"/>
    <col min="14599" max="14599" width="13.28515625" customWidth="1"/>
    <col min="14600" max="14600" width="13.7109375" customWidth="1"/>
    <col min="14849" max="14849" width="27.42578125" customWidth="1"/>
    <col min="14850" max="14850" width="11.140625" customWidth="1"/>
    <col min="14851" max="14851" width="13.28515625" customWidth="1"/>
    <col min="14852" max="14852" width="13.42578125" customWidth="1"/>
    <col min="14853" max="14853" width="14.5703125" customWidth="1"/>
    <col min="14854" max="14854" width="13.5703125" customWidth="1"/>
    <col min="14855" max="14855" width="13.28515625" customWidth="1"/>
    <col min="14856" max="14856" width="13.7109375" customWidth="1"/>
    <col min="15105" max="15105" width="27.42578125" customWidth="1"/>
    <col min="15106" max="15106" width="11.140625" customWidth="1"/>
    <col min="15107" max="15107" width="13.28515625" customWidth="1"/>
    <col min="15108" max="15108" width="13.42578125" customWidth="1"/>
    <col min="15109" max="15109" width="14.5703125" customWidth="1"/>
    <col min="15110" max="15110" width="13.5703125" customWidth="1"/>
    <col min="15111" max="15111" width="13.28515625" customWidth="1"/>
    <col min="15112" max="15112" width="13.7109375" customWidth="1"/>
    <col min="15361" max="15361" width="27.42578125" customWidth="1"/>
    <col min="15362" max="15362" width="11.140625" customWidth="1"/>
    <col min="15363" max="15363" width="13.28515625" customWidth="1"/>
    <col min="15364" max="15364" width="13.42578125" customWidth="1"/>
    <col min="15365" max="15365" width="14.5703125" customWidth="1"/>
    <col min="15366" max="15366" width="13.5703125" customWidth="1"/>
    <col min="15367" max="15367" width="13.28515625" customWidth="1"/>
    <col min="15368" max="15368" width="13.7109375" customWidth="1"/>
    <col min="15617" max="15617" width="27.42578125" customWidth="1"/>
    <col min="15618" max="15618" width="11.140625" customWidth="1"/>
    <col min="15619" max="15619" width="13.28515625" customWidth="1"/>
    <col min="15620" max="15620" width="13.42578125" customWidth="1"/>
    <col min="15621" max="15621" width="14.5703125" customWidth="1"/>
    <col min="15622" max="15622" width="13.5703125" customWidth="1"/>
    <col min="15623" max="15623" width="13.28515625" customWidth="1"/>
    <col min="15624" max="15624" width="13.7109375" customWidth="1"/>
    <col min="15873" max="15873" width="27.42578125" customWidth="1"/>
    <col min="15874" max="15874" width="11.140625" customWidth="1"/>
    <col min="15875" max="15875" width="13.28515625" customWidth="1"/>
    <col min="15876" max="15876" width="13.42578125" customWidth="1"/>
    <col min="15877" max="15877" width="14.5703125" customWidth="1"/>
    <col min="15878" max="15878" width="13.5703125" customWidth="1"/>
    <col min="15879" max="15879" width="13.28515625" customWidth="1"/>
    <col min="15880" max="15880" width="13.7109375" customWidth="1"/>
    <col min="16129" max="16129" width="27.42578125" customWidth="1"/>
    <col min="16130" max="16130" width="11.140625" customWidth="1"/>
    <col min="16131" max="16131" width="13.28515625" customWidth="1"/>
    <col min="16132" max="16132" width="13.42578125" customWidth="1"/>
    <col min="16133" max="16133" width="14.5703125" customWidth="1"/>
    <col min="16134" max="16134" width="13.5703125" customWidth="1"/>
    <col min="16135" max="16135" width="13.28515625" customWidth="1"/>
    <col min="16136" max="16136" width="13.7109375" customWidth="1"/>
  </cols>
  <sheetData>
    <row r="1" spans="1:9" ht="15.75" x14ac:dyDescent="0.25">
      <c r="A1" s="617" t="s">
        <v>647</v>
      </c>
      <c r="B1" s="617"/>
      <c r="H1" t="s">
        <v>590</v>
      </c>
    </row>
    <row r="2" spans="1:9" ht="15.75" x14ac:dyDescent="0.25">
      <c r="A2" s="621"/>
      <c r="B2" s="621" t="s">
        <v>524</v>
      </c>
      <c r="C2" s="621" t="s">
        <v>521</v>
      </c>
      <c r="D2" s="621" t="s">
        <v>523</v>
      </c>
      <c r="E2" s="621" t="s">
        <v>525</v>
      </c>
      <c r="F2" s="621" t="s">
        <v>542</v>
      </c>
      <c r="G2" s="621" t="s">
        <v>520</v>
      </c>
      <c r="H2" s="621" t="s">
        <v>141</v>
      </c>
    </row>
    <row r="3" spans="1:9" ht="22.5" customHeight="1" x14ac:dyDescent="0.25">
      <c r="A3" s="621" t="s">
        <v>543</v>
      </c>
      <c r="B3" s="622">
        <v>5</v>
      </c>
      <c r="C3" s="622">
        <v>2</v>
      </c>
      <c r="D3" s="622">
        <v>3</v>
      </c>
      <c r="E3" s="622">
        <v>2</v>
      </c>
      <c r="F3" s="622">
        <v>2</v>
      </c>
      <c r="G3" s="622">
        <v>12</v>
      </c>
      <c r="H3" s="624">
        <f t="shared" ref="H3:H13" si="0">SUM(B3:G3)</f>
        <v>26</v>
      </c>
    </row>
    <row r="4" spans="1:9" ht="19.5" customHeight="1" x14ac:dyDescent="0.25">
      <c r="A4" s="621" t="s">
        <v>544</v>
      </c>
      <c r="B4" s="622">
        <v>4</v>
      </c>
      <c r="C4" s="622">
        <v>4</v>
      </c>
      <c r="D4" s="622">
        <v>3</v>
      </c>
      <c r="E4" s="622">
        <v>4</v>
      </c>
      <c r="F4" s="622">
        <v>1</v>
      </c>
      <c r="G4" s="622">
        <v>9</v>
      </c>
      <c r="H4" s="624">
        <f t="shared" si="0"/>
        <v>25</v>
      </c>
    </row>
    <row r="5" spans="1:9" ht="20.25" customHeight="1" x14ac:dyDescent="0.25">
      <c r="A5" s="621" t="s">
        <v>545</v>
      </c>
      <c r="B5" s="622">
        <v>44</v>
      </c>
      <c r="C5" s="622">
        <v>38</v>
      </c>
      <c r="D5" s="622">
        <v>51</v>
      </c>
      <c r="E5" s="622">
        <v>53</v>
      </c>
      <c r="F5" s="622">
        <v>17</v>
      </c>
      <c r="G5" s="622">
        <v>133</v>
      </c>
      <c r="H5" s="624">
        <f t="shared" si="0"/>
        <v>336</v>
      </c>
    </row>
    <row r="6" spans="1:9" ht="20.25" customHeight="1" x14ac:dyDescent="0.25">
      <c r="A6" s="621" t="s">
        <v>546</v>
      </c>
      <c r="B6" s="622">
        <v>2</v>
      </c>
      <c r="C6" s="622"/>
      <c r="D6" s="622"/>
      <c r="E6" s="622"/>
      <c r="F6" s="622"/>
      <c r="G6" s="622">
        <v>4</v>
      </c>
      <c r="H6" s="624">
        <f t="shared" si="0"/>
        <v>6</v>
      </c>
    </row>
    <row r="7" spans="1:9" ht="20.25" customHeight="1" x14ac:dyDescent="0.25">
      <c r="A7" s="621" t="s">
        <v>547</v>
      </c>
      <c r="B7" s="622">
        <v>5</v>
      </c>
      <c r="C7" s="622"/>
      <c r="D7" s="622"/>
      <c r="E7" s="622"/>
      <c r="F7" s="622"/>
      <c r="G7" s="622">
        <v>14</v>
      </c>
      <c r="H7" s="624">
        <f t="shared" si="0"/>
        <v>19</v>
      </c>
    </row>
    <row r="8" spans="1:9" ht="20.25" customHeight="1" x14ac:dyDescent="0.25">
      <c r="A8" s="621" t="s">
        <v>548</v>
      </c>
      <c r="B8" s="622">
        <v>7584</v>
      </c>
      <c r="C8" s="622">
        <v>6550</v>
      </c>
      <c r="D8" s="622">
        <v>8791</v>
      </c>
      <c r="E8" s="622">
        <v>9136</v>
      </c>
      <c r="F8" s="622">
        <v>2930</v>
      </c>
      <c r="G8" s="622">
        <v>22927</v>
      </c>
      <c r="H8" s="635">
        <f t="shared" si="0"/>
        <v>57918</v>
      </c>
      <c r="I8" s="636"/>
    </row>
    <row r="9" spans="1:9" ht="20.25" customHeight="1" x14ac:dyDescent="0.25">
      <c r="A9" s="621" t="s">
        <v>619</v>
      </c>
      <c r="B9" s="622"/>
      <c r="C9" s="622"/>
      <c r="D9" s="622"/>
      <c r="E9" s="622"/>
      <c r="F9" s="622"/>
      <c r="G9" s="622"/>
      <c r="H9" s="635">
        <f t="shared" si="0"/>
        <v>0</v>
      </c>
      <c r="I9" s="636"/>
    </row>
    <row r="10" spans="1:9" ht="20.25" customHeight="1" x14ac:dyDescent="0.25">
      <c r="A10" s="621" t="s">
        <v>549</v>
      </c>
      <c r="B10" s="622"/>
      <c r="C10" s="622"/>
      <c r="D10" s="622"/>
      <c r="E10" s="622"/>
      <c r="F10" s="622"/>
      <c r="G10" s="622"/>
      <c r="H10" s="635">
        <f t="shared" si="0"/>
        <v>0</v>
      </c>
      <c r="I10" s="636"/>
    </row>
    <row r="11" spans="1:9" ht="20.25" customHeight="1" x14ac:dyDescent="0.25">
      <c r="A11" s="621" t="s">
        <v>550</v>
      </c>
      <c r="B11" s="622">
        <v>10235</v>
      </c>
      <c r="C11" s="622"/>
      <c r="D11" s="622"/>
      <c r="E11" s="622"/>
      <c r="F11" s="622"/>
      <c r="G11" s="622">
        <v>28656</v>
      </c>
      <c r="H11" s="635">
        <f t="shared" si="0"/>
        <v>38891</v>
      </c>
      <c r="I11" s="636"/>
    </row>
    <row r="12" spans="1:9" ht="21" customHeight="1" x14ac:dyDescent="0.25">
      <c r="A12" s="621" t="s">
        <v>591</v>
      </c>
      <c r="B12" s="622">
        <v>60296</v>
      </c>
      <c r="C12" s="622">
        <v>24119</v>
      </c>
      <c r="D12" s="622">
        <v>36178</v>
      </c>
      <c r="E12" s="622">
        <v>24119</v>
      </c>
      <c r="F12" s="622">
        <v>24119</v>
      </c>
      <c r="G12" s="622">
        <v>144711</v>
      </c>
      <c r="H12" s="635">
        <f t="shared" si="0"/>
        <v>313542</v>
      </c>
      <c r="I12" s="636"/>
    </row>
    <row r="13" spans="1:9" ht="21" customHeight="1" x14ac:dyDescent="0.25">
      <c r="A13" s="621" t="s">
        <v>592</v>
      </c>
      <c r="B13" s="622">
        <v>16858</v>
      </c>
      <c r="C13" s="622">
        <v>16858</v>
      </c>
      <c r="D13" s="622">
        <v>12643</v>
      </c>
      <c r="E13" s="622">
        <v>16858</v>
      </c>
      <c r="F13" s="622">
        <v>4214</v>
      </c>
      <c r="G13" s="622">
        <v>37929</v>
      </c>
      <c r="H13" s="624">
        <f t="shared" si="0"/>
        <v>105360</v>
      </c>
    </row>
    <row r="14" spans="1:9" ht="21" customHeight="1" x14ac:dyDescent="0.25">
      <c r="A14" s="621" t="s">
        <v>551</v>
      </c>
      <c r="B14" s="622">
        <v>652</v>
      </c>
      <c r="C14" s="622"/>
      <c r="D14" s="622">
        <v>652</v>
      </c>
      <c r="E14" s="622">
        <v>652</v>
      </c>
      <c r="F14" s="622">
        <v>652</v>
      </c>
      <c r="G14" s="622">
        <v>4562</v>
      </c>
      <c r="H14" s="624">
        <f>SUM(B14:G14)</f>
        <v>7170</v>
      </c>
    </row>
    <row r="15" spans="1:9" ht="21" customHeight="1" x14ac:dyDescent="0.25">
      <c r="A15" s="621" t="s">
        <v>552</v>
      </c>
      <c r="B15" s="622"/>
      <c r="C15" s="622"/>
      <c r="D15" s="622"/>
      <c r="E15" s="622"/>
      <c r="F15" s="622"/>
      <c r="G15" s="622">
        <v>2674</v>
      </c>
      <c r="H15" s="624">
        <f>SUM(C15:G15)</f>
        <v>2674</v>
      </c>
    </row>
    <row r="16" spans="1:9" ht="21" customHeight="1" x14ac:dyDescent="0.25">
      <c r="A16" s="621" t="s">
        <v>621</v>
      </c>
      <c r="B16" s="622"/>
      <c r="C16" s="622">
        <v>6700</v>
      </c>
      <c r="D16" s="622">
        <v>7898</v>
      </c>
      <c r="E16" s="622">
        <v>6937</v>
      </c>
      <c r="F16" s="622">
        <v>4861</v>
      </c>
      <c r="G16" s="622">
        <v>28656</v>
      </c>
      <c r="H16" s="624">
        <f>SUM(C16:G16)</f>
        <v>55052</v>
      </c>
    </row>
    <row r="17" spans="1:8" ht="21" customHeight="1" x14ac:dyDescent="0.25">
      <c r="A17" s="618" t="s">
        <v>141</v>
      </c>
      <c r="B17" s="624">
        <f>SUM(B8:B16)</f>
        <v>95625</v>
      </c>
      <c r="C17" s="624">
        <f t="shared" ref="C17:H17" si="1">SUM(C8:C16)</f>
        <v>54227</v>
      </c>
      <c r="D17" s="624">
        <f t="shared" si="1"/>
        <v>66162</v>
      </c>
      <c r="E17" s="624">
        <f t="shared" si="1"/>
        <v>57702</v>
      </c>
      <c r="F17" s="624">
        <f t="shared" si="1"/>
        <v>36776</v>
      </c>
      <c r="G17" s="624">
        <f t="shared" si="1"/>
        <v>270115</v>
      </c>
      <c r="H17" s="624">
        <f t="shared" si="1"/>
        <v>580607</v>
      </c>
    </row>
    <row r="19" spans="1:8" x14ac:dyDescent="0.25">
      <c r="A19" t="s">
        <v>663</v>
      </c>
    </row>
    <row r="20" spans="1:8" x14ac:dyDescent="0.25">
      <c r="A20" t="s">
        <v>620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2A824-B80F-4345-A095-0D2E629312D9}">
  <dimension ref="A1:E15"/>
  <sheetViews>
    <sheetView workbookViewId="0">
      <selection activeCell="A5" sqref="A5"/>
    </sheetView>
  </sheetViews>
  <sheetFormatPr defaultRowHeight="15" x14ac:dyDescent="0.25"/>
  <cols>
    <col min="1" max="1" width="15.28515625" customWidth="1"/>
    <col min="2" max="2" width="14" customWidth="1"/>
    <col min="3" max="3" width="17.28515625" customWidth="1"/>
    <col min="4" max="4" width="17.5703125" customWidth="1"/>
  </cols>
  <sheetData>
    <row r="1" spans="1:5" ht="18.75" x14ac:dyDescent="0.3">
      <c r="A1" s="637" t="s">
        <v>553</v>
      </c>
      <c r="B1" s="628"/>
      <c r="C1" s="628"/>
      <c r="D1" s="628"/>
      <c r="E1" s="628" t="s">
        <v>613</v>
      </c>
    </row>
    <row r="2" spans="1:5" ht="15.75" x14ac:dyDescent="0.25">
      <c r="A2" s="628"/>
      <c r="B2" s="628"/>
      <c r="C2" s="628"/>
      <c r="D2" s="628"/>
      <c r="E2" s="628"/>
    </row>
    <row r="3" spans="1:5" ht="15.75" x14ac:dyDescent="0.25">
      <c r="A3" s="621" t="s">
        <v>554</v>
      </c>
      <c r="B3" s="621" t="s">
        <v>534</v>
      </c>
      <c r="C3" s="621" t="s">
        <v>555</v>
      </c>
      <c r="D3" s="621" t="s">
        <v>141</v>
      </c>
      <c r="E3" s="621" t="s">
        <v>556</v>
      </c>
    </row>
    <row r="4" spans="1:5" ht="15.75" x14ac:dyDescent="0.25">
      <c r="A4" s="622">
        <v>13440000</v>
      </c>
      <c r="B4" s="622">
        <f>A4*0.13</f>
        <v>1747200</v>
      </c>
      <c r="C4" s="622">
        <v>80040</v>
      </c>
      <c r="D4" s="622">
        <f>SUM(A4:C4)</f>
        <v>15267240</v>
      </c>
      <c r="E4" s="622">
        <f>D4/B15</f>
        <v>43006.309859154928</v>
      </c>
    </row>
    <row r="5" spans="1:5" ht="15.75" x14ac:dyDescent="0.25">
      <c r="A5" s="628"/>
      <c r="B5" s="628"/>
      <c r="C5" s="628"/>
      <c r="D5" s="628"/>
      <c r="E5" s="628"/>
    </row>
    <row r="6" spans="1:5" ht="15.75" x14ac:dyDescent="0.25">
      <c r="A6" s="621"/>
      <c r="B6" s="621" t="s">
        <v>557</v>
      </c>
      <c r="C6" s="621" t="s">
        <v>558</v>
      </c>
      <c r="D6" s="621" t="s">
        <v>559</v>
      </c>
      <c r="E6" s="628"/>
    </row>
    <row r="7" spans="1:5" ht="21" customHeight="1" x14ac:dyDescent="0.25">
      <c r="A7" s="621" t="s">
        <v>524</v>
      </c>
      <c r="B7" s="621">
        <v>44</v>
      </c>
      <c r="C7" s="622">
        <f>B7*E4</f>
        <v>1892277.6338028167</v>
      </c>
      <c r="D7" s="622">
        <f t="shared" ref="D7:D14" si="0">C7/12</f>
        <v>157689.80281690139</v>
      </c>
      <c r="E7" s="628"/>
    </row>
    <row r="8" spans="1:5" ht="18" customHeight="1" x14ac:dyDescent="0.25">
      <c r="A8" s="621" t="s">
        <v>560</v>
      </c>
      <c r="B8" s="621">
        <v>5</v>
      </c>
      <c r="C8" s="622">
        <f>B8*E4</f>
        <v>215031.54929577463</v>
      </c>
      <c r="D8" s="622">
        <f t="shared" si="0"/>
        <v>17919.295774647886</v>
      </c>
      <c r="E8" s="628"/>
    </row>
    <row r="9" spans="1:5" ht="21.75" customHeight="1" x14ac:dyDescent="0.25">
      <c r="A9" s="621" t="s">
        <v>521</v>
      </c>
      <c r="B9" s="621">
        <v>38</v>
      </c>
      <c r="C9" s="622">
        <f>B9*E4</f>
        <v>1634239.7746478873</v>
      </c>
      <c r="D9" s="622">
        <f t="shared" si="0"/>
        <v>136186.64788732395</v>
      </c>
      <c r="E9" s="628"/>
    </row>
    <row r="10" spans="1:5" ht="21" customHeight="1" x14ac:dyDescent="0.25">
      <c r="A10" s="621" t="s">
        <v>523</v>
      </c>
      <c r="B10" s="621">
        <v>51</v>
      </c>
      <c r="C10" s="622">
        <f>B10*E4</f>
        <v>2193321.8028169014</v>
      </c>
      <c r="D10" s="622">
        <f t="shared" si="0"/>
        <v>182776.81690140846</v>
      </c>
      <c r="E10" s="628"/>
    </row>
    <row r="11" spans="1:5" ht="18" customHeight="1" x14ac:dyDescent="0.25">
      <c r="A11" s="621" t="s">
        <v>525</v>
      </c>
      <c r="B11" s="621">
        <v>53</v>
      </c>
      <c r="C11" s="622">
        <f>B11*E4</f>
        <v>2279334.4225352113</v>
      </c>
      <c r="D11" s="622">
        <f t="shared" si="0"/>
        <v>189944.53521126762</v>
      </c>
      <c r="E11" s="628"/>
    </row>
    <row r="12" spans="1:5" ht="23.25" customHeight="1" x14ac:dyDescent="0.25">
      <c r="A12" s="621" t="s">
        <v>522</v>
      </c>
      <c r="B12" s="621">
        <v>17</v>
      </c>
      <c r="C12" s="622">
        <f>B12*E4</f>
        <v>731107.26760563382</v>
      </c>
      <c r="D12" s="622">
        <f t="shared" si="0"/>
        <v>60925.605633802821</v>
      </c>
      <c r="E12" s="628"/>
    </row>
    <row r="13" spans="1:5" ht="20.25" customHeight="1" x14ac:dyDescent="0.25">
      <c r="A13" s="621" t="s">
        <v>520</v>
      </c>
      <c r="B13" s="621">
        <v>133</v>
      </c>
      <c r="C13" s="622">
        <f>B13*E4</f>
        <v>5719839.2112676054</v>
      </c>
      <c r="D13" s="622">
        <f t="shared" si="0"/>
        <v>476653.26760563377</v>
      </c>
      <c r="E13" s="628"/>
    </row>
    <row r="14" spans="1:5" ht="21.75" customHeight="1" x14ac:dyDescent="0.25">
      <c r="A14" s="621" t="s">
        <v>561</v>
      </c>
      <c r="B14" s="621">
        <v>14</v>
      </c>
      <c r="C14" s="622">
        <f>B14*E4</f>
        <v>602088.338028169</v>
      </c>
      <c r="D14" s="622">
        <f t="shared" si="0"/>
        <v>50174.028169014084</v>
      </c>
      <c r="E14" s="628"/>
    </row>
    <row r="15" spans="1:5" ht="15.75" x14ac:dyDescent="0.25">
      <c r="A15" s="621" t="s">
        <v>141</v>
      </c>
      <c r="B15" s="621">
        <f>SUM(B7:B14)</f>
        <v>355</v>
      </c>
      <c r="C15" s="622">
        <f>SUM(C7:C14)</f>
        <v>15267240</v>
      </c>
      <c r="D15" s="622">
        <f>SUM(D7:D14)</f>
        <v>1272270</v>
      </c>
      <c r="E15" s="62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7"/>
  <sheetViews>
    <sheetView tabSelected="1" topLeftCell="A7" zoomScaleNormal="100" workbookViewId="0">
      <selection activeCell="C14" sqref="C14"/>
    </sheetView>
  </sheetViews>
  <sheetFormatPr defaultRowHeight="15" x14ac:dyDescent="0.25"/>
  <cols>
    <col min="2" max="2" width="46.7109375" customWidth="1"/>
    <col min="3" max="3" width="13.28515625" customWidth="1"/>
    <col min="4" max="4" width="12" customWidth="1"/>
    <col min="258" max="258" width="46.7109375" customWidth="1"/>
    <col min="259" max="259" width="13.28515625" customWidth="1"/>
    <col min="260" max="260" width="12" customWidth="1"/>
    <col min="514" max="514" width="46.7109375" customWidth="1"/>
    <col min="515" max="515" width="13.28515625" customWidth="1"/>
    <col min="516" max="516" width="12" customWidth="1"/>
    <col min="770" max="770" width="46.7109375" customWidth="1"/>
    <col min="771" max="771" width="13.28515625" customWidth="1"/>
    <col min="772" max="772" width="12" customWidth="1"/>
    <col min="1026" max="1026" width="46.7109375" customWidth="1"/>
    <col min="1027" max="1027" width="13.28515625" customWidth="1"/>
    <col min="1028" max="1028" width="12" customWidth="1"/>
    <col min="1282" max="1282" width="46.7109375" customWidth="1"/>
    <col min="1283" max="1283" width="13.28515625" customWidth="1"/>
    <col min="1284" max="1284" width="12" customWidth="1"/>
    <col min="1538" max="1538" width="46.7109375" customWidth="1"/>
    <col min="1539" max="1539" width="13.28515625" customWidth="1"/>
    <col min="1540" max="1540" width="12" customWidth="1"/>
    <col min="1794" max="1794" width="46.7109375" customWidth="1"/>
    <col min="1795" max="1795" width="13.28515625" customWidth="1"/>
    <col min="1796" max="1796" width="12" customWidth="1"/>
    <col min="2050" max="2050" width="46.7109375" customWidth="1"/>
    <col min="2051" max="2051" width="13.28515625" customWidth="1"/>
    <col min="2052" max="2052" width="12" customWidth="1"/>
    <col min="2306" max="2306" width="46.7109375" customWidth="1"/>
    <col min="2307" max="2307" width="13.28515625" customWidth="1"/>
    <col min="2308" max="2308" width="12" customWidth="1"/>
    <col min="2562" max="2562" width="46.7109375" customWidth="1"/>
    <col min="2563" max="2563" width="13.28515625" customWidth="1"/>
    <col min="2564" max="2564" width="12" customWidth="1"/>
    <col min="2818" max="2818" width="46.7109375" customWidth="1"/>
    <col min="2819" max="2819" width="13.28515625" customWidth="1"/>
    <col min="2820" max="2820" width="12" customWidth="1"/>
    <col min="3074" max="3074" width="46.7109375" customWidth="1"/>
    <col min="3075" max="3075" width="13.28515625" customWidth="1"/>
    <col min="3076" max="3076" width="12" customWidth="1"/>
    <col min="3330" max="3330" width="46.7109375" customWidth="1"/>
    <col min="3331" max="3331" width="13.28515625" customWidth="1"/>
    <col min="3332" max="3332" width="12" customWidth="1"/>
    <col min="3586" max="3586" width="46.7109375" customWidth="1"/>
    <col min="3587" max="3587" width="13.28515625" customWidth="1"/>
    <col min="3588" max="3588" width="12" customWidth="1"/>
    <col min="3842" max="3842" width="46.7109375" customWidth="1"/>
    <col min="3843" max="3843" width="13.28515625" customWidth="1"/>
    <col min="3844" max="3844" width="12" customWidth="1"/>
    <col min="4098" max="4098" width="46.7109375" customWidth="1"/>
    <col min="4099" max="4099" width="13.28515625" customWidth="1"/>
    <col min="4100" max="4100" width="12" customWidth="1"/>
    <col min="4354" max="4354" width="46.7109375" customWidth="1"/>
    <col min="4355" max="4355" width="13.28515625" customWidth="1"/>
    <col min="4356" max="4356" width="12" customWidth="1"/>
    <col min="4610" max="4610" width="46.7109375" customWidth="1"/>
    <col min="4611" max="4611" width="13.28515625" customWidth="1"/>
    <col min="4612" max="4612" width="12" customWidth="1"/>
    <col min="4866" max="4866" width="46.7109375" customWidth="1"/>
    <col min="4867" max="4867" width="13.28515625" customWidth="1"/>
    <col min="4868" max="4868" width="12" customWidth="1"/>
    <col min="5122" max="5122" width="46.7109375" customWidth="1"/>
    <col min="5123" max="5123" width="13.28515625" customWidth="1"/>
    <col min="5124" max="5124" width="12" customWidth="1"/>
    <col min="5378" max="5378" width="46.7109375" customWidth="1"/>
    <col min="5379" max="5379" width="13.28515625" customWidth="1"/>
    <col min="5380" max="5380" width="12" customWidth="1"/>
    <col min="5634" max="5634" width="46.7109375" customWidth="1"/>
    <col min="5635" max="5635" width="13.28515625" customWidth="1"/>
    <col min="5636" max="5636" width="12" customWidth="1"/>
    <col min="5890" max="5890" width="46.7109375" customWidth="1"/>
    <col min="5891" max="5891" width="13.28515625" customWidth="1"/>
    <col min="5892" max="5892" width="12" customWidth="1"/>
    <col min="6146" max="6146" width="46.7109375" customWidth="1"/>
    <col min="6147" max="6147" width="13.28515625" customWidth="1"/>
    <col min="6148" max="6148" width="12" customWidth="1"/>
    <col min="6402" max="6402" width="46.7109375" customWidth="1"/>
    <col min="6403" max="6403" width="13.28515625" customWidth="1"/>
    <col min="6404" max="6404" width="12" customWidth="1"/>
    <col min="6658" max="6658" width="46.7109375" customWidth="1"/>
    <col min="6659" max="6659" width="13.28515625" customWidth="1"/>
    <col min="6660" max="6660" width="12" customWidth="1"/>
    <col min="6914" max="6914" width="46.7109375" customWidth="1"/>
    <col min="6915" max="6915" width="13.28515625" customWidth="1"/>
    <col min="6916" max="6916" width="12" customWidth="1"/>
    <col min="7170" max="7170" width="46.7109375" customWidth="1"/>
    <col min="7171" max="7171" width="13.28515625" customWidth="1"/>
    <col min="7172" max="7172" width="12" customWidth="1"/>
    <col min="7426" max="7426" width="46.7109375" customWidth="1"/>
    <col min="7427" max="7427" width="13.28515625" customWidth="1"/>
    <col min="7428" max="7428" width="12" customWidth="1"/>
    <col min="7682" max="7682" width="46.7109375" customWidth="1"/>
    <col min="7683" max="7683" width="13.28515625" customWidth="1"/>
    <col min="7684" max="7684" width="12" customWidth="1"/>
    <col min="7938" max="7938" width="46.7109375" customWidth="1"/>
    <col min="7939" max="7939" width="13.28515625" customWidth="1"/>
    <col min="7940" max="7940" width="12" customWidth="1"/>
    <col min="8194" max="8194" width="46.7109375" customWidth="1"/>
    <col min="8195" max="8195" width="13.28515625" customWidth="1"/>
    <col min="8196" max="8196" width="12" customWidth="1"/>
    <col min="8450" max="8450" width="46.7109375" customWidth="1"/>
    <col min="8451" max="8451" width="13.28515625" customWidth="1"/>
    <col min="8452" max="8452" width="12" customWidth="1"/>
    <col min="8706" max="8706" width="46.7109375" customWidth="1"/>
    <col min="8707" max="8707" width="13.28515625" customWidth="1"/>
    <col min="8708" max="8708" width="12" customWidth="1"/>
    <col min="8962" max="8962" width="46.7109375" customWidth="1"/>
    <col min="8963" max="8963" width="13.28515625" customWidth="1"/>
    <col min="8964" max="8964" width="12" customWidth="1"/>
    <col min="9218" max="9218" width="46.7109375" customWidth="1"/>
    <col min="9219" max="9219" width="13.28515625" customWidth="1"/>
    <col min="9220" max="9220" width="12" customWidth="1"/>
    <col min="9474" max="9474" width="46.7109375" customWidth="1"/>
    <col min="9475" max="9475" width="13.28515625" customWidth="1"/>
    <col min="9476" max="9476" width="12" customWidth="1"/>
    <col min="9730" max="9730" width="46.7109375" customWidth="1"/>
    <col min="9731" max="9731" width="13.28515625" customWidth="1"/>
    <col min="9732" max="9732" width="12" customWidth="1"/>
    <col min="9986" max="9986" width="46.7109375" customWidth="1"/>
    <col min="9987" max="9987" width="13.28515625" customWidth="1"/>
    <col min="9988" max="9988" width="12" customWidth="1"/>
    <col min="10242" max="10242" width="46.7109375" customWidth="1"/>
    <col min="10243" max="10243" width="13.28515625" customWidth="1"/>
    <col min="10244" max="10244" width="12" customWidth="1"/>
    <col min="10498" max="10498" width="46.7109375" customWidth="1"/>
    <col min="10499" max="10499" width="13.28515625" customWidth="1"/>
    <col min="10500" max="10500" width="12" customWidth="1"/>
    <col min="10754" max="10754" width="46.7109375" customWidth="1"/>
    <col min="10755" max="10755" width="13.28515625" customWidth="1"/>
    <col min="10756" max="10756" width="12" customWidth="1"/>
    <col min="11010" max="11010" width="46.7109375" customWidth="1"/>
    <col min="11011" max="11011" width="13.28515625" customWidth="1"/>
    <col min="11012" max="11012" width="12" customWidth="1"/>
    <col min="11266" max="11266" width="46.7109375" customWidth="1"/>
    <col min="11267" max="11267" width="13.28515625" customWidth="1"/>
    <col min="11268" max="11268" width="12" customWidth="1"/>
    <col min="11522" max="11522" width="46.7109375" customWidth="1"/>
    <col min="11523" max="11523" width="13.28515625" customWidth="1"/>
    <col min="11524" max="11524" width="12" customWidth="1"/>
    <col min="11778" max="11778" width="46.7109375" customWidth="1"/>
    <col min="11779" max="11779" width="13.28515625" customWidth="1"/>
    <col min="11780" max="11780" width="12" customWidth="1"/>
    <col min="12034" max="12034" width="46.7109375" customWidth="1"/>
    <col min="12035" max="12035" width="13.28515625" customWidth="1"/>
    <col min="12036" max="12036" width="12" customWidth="1"/>
    <col min="12290" max="12290" width="46.7109375" customWidth="1"/>
    <col min="12291" max="12291" width="13.28515625" customWidth="1"/>
    <col min="12292" max="12292" width="12" customWidth="1"/>
    <col min="12546" max="12546" width="46.7109375" customWidth="1"/>
    <col min="12547" max="12547" width="13.28515625" customWidth="1"/>
    <col min="12548" max="12548" width="12" customWidth="1"/>
    <col min="12802" max="12802" width="46.7109375" customWidth="1"/>
    <col min="12803" max="12803" width="13.28515625" customWidth="1"/>
    <col min="12804" max="12804" width="12" customWidth="1"/>
    <col min="13058" max="13058" width="46.7109375" customWidth="1"/>
    <col min="13059" max="13059" width="13.28515625" customWidth="1"/>
    <col min="13060" max="13060" width="12" customWidth="1"/>
    <col min="13314" max="13314" width="46.7109375" customWidth="1"/>
    <col min="13315" max="13315" width="13.28515625" customWidth="1"/>
    <col min="13316" max="13316" width="12" customWidth="1"/>
    <col min="13570" max="13570" width="46.7109375" customWidth="1"/>
    <col min="13571" max="13571" width="13.28515625" customWidth="1"/>
    <col min="13572" max="13572" width="12" customWidth="1"/>
    <col min="13826" max="13826" width="46.7109375" customWidth="1"/>
    <col min="13827" max="13827" width="13.28515625" customWidth="1"/>
    <col min="13828" max="13828" width="12" customWidth="1"/>
    <col min="14082" max="14082" width="46.7109375" customWidth="1"/>
    <col min="14083" max="14083" width="13.28515625" customWidth="1"/>
    <col min="14084" max="14084" width="12" customWidth="1"/>
    <col min="14338" max="14338" width="46.7109375" customWidth="1"/>
    <col min="14339" max="14339" width="13.28515625" customWidth="1"/>
    <col min="14340" max="14340" width="12" customWidth="1"/>
    <col min="14594" max="14594" width="46.7109375" customWidth="1"/>
    <col min="14595" max="14595" width="13.28515625" customWidth="1"/>
    <col min="14596" max="14596" width="12" customWidth="1"/>
    <col min="14850" max="14850" width="46.7109375" customWidth="1"/>
    <col min="14851" max="14851" width="13.28515625" customWidth="1"/>
    <col min="14852" max="14852" width="12" customWidth="1"/>
    <col min="15106" max="15106" width="46.7109375" customWidth="1"/>
    <col min="15107" max="15107" width="13.28515625" customWidth="1"/>
    <col min="15108" max="15108" width="12" customWidth="1"/>
    <col min="15362" max="15362" width="46.7109375" customWidth="1"/>
    <col min="15363" max="15363" width="13.28515625" customWidth="1"/>
    <col min="15364" max="15364" width="12" customWidth="1"/>
    <col min="15618" max="15618" width="46.7109375" customWidth="1"/>
    <col min="15619" max="15619" width="13.28515625" customWidth="1"/>
    <col min="15620" max="15620" width="12" customWidth="1"/>
    <col min="15874" max="15874" width="46.7109375" customWidth="1"/>
    <col min="15875" max="15875" width="13.28515625" customWidth="1"/>
    <col min="15876" max="15876" width="12" customWidth="1"/>
    <col min="16130" max="16130" width="46.7109375" customWidth="1"/>
    <col min="16131" max="16131" width="13.28515625" customWidth="1"/>
    <col min="16132" max="16132" width="12" customWidth="1"/>
  </cols>
  <sheetData>
    <row r="1" spans="1:5" ht="15.75" x14ac:dyDescent="0.25">
      <c r="A1" s="745" t="s">
        <v>612</v>
      </c>
      <c r="B1" s="745"/>
      <c r="C1" s="745"/>
      <c r="D1" s="745"/>
      <c r="E1" s="745"/>
    </row>
    <row r="2" spans="1:5" ht="15.75" x14ac:dyDescent="0.25">
      <c r="A2" s="638"/>
      <c r="B2" s="638"/>
      <c r="C2" s="639"/>
      <c r="D2" s="640"/>
      <c r="E2" s="640"/>
    </row>
    <row r="3" spans="1:5" ht="15.75" x14ac:dyDescent="0.25">
      <c r="A3" s="746" t="s">
        <v>648</v>
      </c>
      <c r="B3" s="746"/>
      <c r="C3" s="746"/>
      <c r="D3" s="746"/>
      <c r="E3" s="746"/>
    </row>
    <row r="4" spans="1:5" ht="15.75" x14ac:dyDescent="0.25">
      <c r="A4" s="638"/>
      <c r="B4" s="638"/>
      <c r="C4" s="639"/>
      <c r="D4" s="640"/>
      <c r="E4" s="640"/>
    </row>
    <row r="5" spans="1:5" ht="15.75" x14ac:dyDescent="0.25">
      <c r="A5" s="638"/>
      <c r="B5" s="638"/>
      <c r="C5" s="639"/>
      <c r="D5" s="640"/>
      <c r="E5" s="640"/>
    </row>
    <row r="6" spans="1:5" ht="15.75" x14ac:dyDescent="0.25">
      <c r="A6" s="641" t="s">
        <v>347</v>
      </c>
      <c r="B6" s="641" t="s">
        <v>562</v>
      </c>
      <c r="C6" s="641" t="s">
        <v>649</v>
      </c>
      <c r="D6" s="642" t="s">
        <v>636</v>
      </c>
      <c r="E6" s="642" t="s">
        <v>636</v>
      </c>
    </row>
    <row r="7" spans="1:5" ht="15.75" x14ac:dyDescent="0.25">
      <c r="A7" s="643"/>
      <c r="B7" s="643"/>
      <c r="C7" s="643" t="s">
        <v>563</v>
      </c>
      <c r="D7" s="644" t="s">
        <v>564</v>
      </c>
      <c r="E7" s="644" t="s">
        <v>565</v>
      </c>
    </row>
    <row r="8" spans="1:5" ht="15.75" x14ac:dyDescent="0.25">
      <c r="A8" s="645" t="s">
        <v>348</v>
      </c>
      <c r="B8" s="645"/>
      <c r="C8" s="645" t="s">
        <v>566</v>
      </c>
      <c r="D8" s="646" t="s">
        <v>567</v>
      </c>
      <c r="E8" s="646" t="s">
        <v>566</v>
      </c>
    </row>
    <row r="9" spans="1:5" ht="15.75" x14ac:dyDescent="0.25">
      <c r="A9" s="647" t="s">
        <v>419</v>
      </c>
      <c r="B9" s="647" t="s">
        <v>568</v>
      </c>
      <c r="C9" s="648"/>
      <c r="D9" s="649"/>
      <c r="E9" s="649"/>
    </row>
    <row r="10" spans="1:5" ht="15.75" x14ac:dyDescent="0.25">
      <c r="A10" s="647" t="s">
        <v>569</v>
      </c>
      <c r="B10" s="647" t="s">
        <v>570</v>
      </c>
      <c r="C10" s="648"/>
      <c r="D10" s="649"/>
      <c r="E10" s="649"/>
    </row>
    <row r="11" spans="1:5" ht="15.75" x14ac:dyDescent="0.25">
      <c r="A11" s="650"/>
      <c r="B11" s="651" t="s">
        <v>571</v>
      </c>
      <c r="C11" s="652">
        <v>48</v>
      </c>
      <c r="D11" s="652"/>
      <c r="E11" s="653">
        <v>48</v>
      </c>
    </row>
    <row r="12" spans="1:5" ht="15.75" x14ac:dyDescent="0.25">
      <c r="A12" s="650"/>
      <c r="B12" s="651" t="s">
        <v>572</v>
      </c>
      <c r="C12" s="648">
        <v>22</v>
      </c>
      <c r="D12" s="649"/>
      <c r="E12" s="649">
        <v>22</v>
      </c>
    </row>
    <row r="13" spans="1:5" ht="15.75" x14ac:dyDescent="0.25">
      <c r="A13" s="650"/>
      <c r="B13" s="651" t="s">
        <v>573</v>
      </c>
      <c r="C13" s="648">
        <v>6</v>
      </c>
      <c r="D13" s="649"/>
      <c r="E13" s="649">
        <v>6</v>
      </c>
    </row>
    <row r="14" spans="1:5" ht="15.75" x14ac:dyDescent="0.25">
      <c r="A14" s="650"/>
      <c r="B14" s="651" t="s">
        <v>574</v>
      </c>
      <c r="C14" s="648">
        <v>4</v>
      </c>
      <c r="D14" s="649"/>
      <c r="E14" s="649">
        <v>4</v>
      </c>
    </row>
    <row r="15" spans="1:5" ht="15.75" x14ac:dyDescent="0.25">
      <c r="A15" s="650"/>
      <c r="B15" s="651" t="s">
        <v>575</v>
      </c>
      <c r="C15" s="648">
        <v>9</v>
      </c>
      <c r="D15" s="649"/>
      <c r="E15" s="649">
        <v>9</v>
      </c>
    </row>
    <row r="16" spans="1:5" ht="15.75" x14ac:dyDescent="0.25">
      <c r="A16" s="650"/>
      <c r="B16" s="651" t="s">
        <v>576</v>
      </c>
      <c r="C16" s="648">
        <v>6</v>
      </c>
      <c r="D16" s="649"/>
      <c r="E16" s="649">
        <v>6</v>
      </c>
    </row>
    <row r="17" spans="1:5" ht="15.75" x14ac:dyDescent="0.25">
      <c r="A17" s="650"/>
      <c r="B17" s="651" t="s">
        <v>577</v>
      </c>
      <c r="C17" s="648">
        <v>6</v>
      </c>
      <c r="D17" s="649"/>
      <c r="E17" s="649">
        <v>6</v>
      </c>
    </row>
    <row r="18" spans="1:5" ht="15.75" x14ac:dyDescent="0.25">
      <c r="A18" s="650"/>
      <c r="B18" s="651"/>
      <c r="C18" s="652"/>
      <c r="D18" s="652"/>
      <c r="E18" s="652"/>
    </row>
    <row r="19" spans="1:5" ht="16.5" thickBot="1" x14ac:dyDescent="0.3">
      <c r="A19" s="650"/>
      <c r="B19" s="651" t="s">
        <v>610</v>
      </c>
      <c r="C19" s="652">
        <v>1</v>
      </c>
      <c r="D19" s="654"/>
      <c r="E19" s="654">
        <v>1</v>
      </c>
    </row>
    <row r="20" spans="1:5" ht="16.5" thickBot="1" x14ac:dyDescent="0.3">
      <c r="A20" s="655" t="s">
        <v>578</v>
      </c>
      <c r="B20" s="655"/>
      <c r="C20" s="656">
        <f>SUM(C12:C19)</f>
        <v>54</v>
      </c>
      <c r="D20" s="657"/>
      <c r="E20" s="658">
        <f>SUM(E12:E19)</f>
        <v>54</v>
      </c>
    </row>
    <row r="21" spans="1:5" ht="15.75" x14ac:dyDescent="0.25">
      <c r="A21" s="659" t="s">
        <v>278</v>
      </c>
      <c r="B21" s="659" t="s">
        <v>579</v>
      </c>
      <c r="C21" s="660"/>
      <c r="D21" s="660"/>
      <c r="E21" s="661"/>
    </row>
    <row r="22" spans="1:5" ht="15.75" x14ac:dyDescent="0.25">
      <c r="A22" s="659"/>
      <c r="B22" s="662" t="s">
        <v>580</v>
      </c>
      <c r="C22" s="660">
        <v>6</v>
      </c>
      <c r="D22" s="660"/>
      <c r="E22" s="661">
        <v>6</v>
      </c>
    </row>
    <row r="23" spans="1:5" ht="15.75" x14ac:dyDescent="0.25">
      <c r="A23" s="659"/>
      <c r="B23" s="662" t="s">
        <v>581</v>
      </c>
      <c r="C23" s="643">
        <v>4</v>
      </c>
      <c r="D23" s="660"/>
      <c r="E23" s="643">
        <v>4</v>
      </c>
    </row>
    <row r="24" spans="1:5" ht="15.75" x14ac:dyDescent="0.25">
      <c r="A24" s="659"/>
      <c r="B24" s="662" t="s">
        <v>582</v>
      </c>
      <c r="C24" s="643">
        <v>2</v>
      </c>
      <c r="D24" s="660"/>
      <c r="E24" s="643">
        <v>2</v>
      </c>
    </row>
    <row r="25" spans="1:5" ht="15.75" x14ac:dyDescent="0.25">
      <c r="A25" s="663"/>
      <c r="B25" s="664"/>
      <c r="C25" s="665"/>
      <c r="D25" s="665"/>
      <c r="E25" s="666"/>
    </row>
    <row r="26" spans="1:5" ht="16.5" thickBot="1" x14ac:dyDescent="0.3">
      <c r="A26" s="667" t="s">
        <v>583</v>
      </c>
      <c r="B26" s="667"/>
      <c r="C26" s="668">
        <f>SUM(C23:C25)</f>
        <v>6</v>
      </c>
      <c r="D26" s="642"/>
      <c r="E26" s="669">
        <f>SUM(E23:E25)</f>
        <v>6</v>
      </c>
    </row>
    <row r="27" spans="1:5" ht="19.5" thickBot="1" x14ac:dyDescent="0.35">
      <c r="A27" s="670" t="s">
        <v>584</v>
      </c>
      <c r="B27" s="671"/>
      <c r="C27" s="672">
        <f>C20+C26</f>
        <v>60</v>
      </c>
      <c r="D27" s="671"/>
      <c r="E27" s="673">
        <f>E20+E26</f>
        <v>60</v>
      </c>
    </row>
  </sheetData>
  <mergeCells count="2">
    <mergeCell ref="A1:E1"/>
    <mergeCell ref="A3:E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158D-B949-453D-AB7B-D94D562DA96E}">
  <dimension ref="A1:F63"/>
  <sheetViews>
    <sheetView workbookViewId="0">
      <selection activeCell="D16" sqref="D16"/>
    </sheetView>
  </sheetViews>
  <sheetFormatPr defaultRowHeight="15" x14ac:dyDescent="0.25"/>
  <cols>
    <col min="1" max="1" width="38.85546875" customWidth="1"/>
    <col min="2" max="2" width="35.42578125" customWidth="1"/>
    <col min="3" max="3" width="15" customWidth="1"/>
    <col min="4" max="5" width="14" customWidth="1"/>
    <col min="6" max="6" width="12.42578125" customWidth="1"/>
    <col min="257" max="257" width="38.85546875" customWidth="1"/>
    <col min="258" max="258" width="35.42578125" customWidth="1"/>
    <col min="259" max="259" width="15" customWidth="1"/>
    <col min="260" max="261" width="14" customWidth="1"/>
    <col min="262" max="262" width="12.42578125" customWidth="1"/>
    <col min="513" max="513" width="38.85546875" customWidth="1"/>
    <col min="514" max="514" width="35.42578125" customWidth="1"/>
    <col min="515" max="515" width="15" customWidth="1"/>
    <col min="516" max="517" width="14" customWidth="1"/>
    <col min="518" max="518" width="12.42578125" customWidth="1"/>
    <col min="769" max="769" width="38.85546875" customWidth="1"/>
    <col min="770" max="770" width="35.42578125" customWidth="1"/>
    <col min="771" max="771" width="15" customWidth="1"/>
    <col min="772" max="773" width="14" customWidth="1"/>
    <col min="774" max="774" width="12.42578125" customWidth="1"/>
    <col min="1025" max="1025" width="38.85546875" customWidth="1"/>
    <col min="1026" max="1026" width="35.42578125" customWidth="1"/>
    <col min="1027" max="1027" width="15" customWidth="1"/>
    <col min="1028" max="1029" width="14" customWidth="1"/>
    <col min="1030" max="1030" width="12.42578125" customWidth="1"/>
    <col min="1281" max="1281" width="38.85546875" customWidth="1"/>
    <col min="1282" max="1282" width="35.42578125" customWidth="1"/>
    <col min="1283" max="1283" width="15" customWidth="1"/>
    <col min="1284" max="1285" width="14" customWidth="1"/>
    <col min="1286" max="1286" width="12.42578125" customWidth="1"/>
    <col min="1537" max="1537" width="38.85546875" customWidth="1"/>
    <col min="1538" max="1538" width="35.42578125" customWidth="1"/>
    <col min="1539" max="1539" width="15" customWidth="1"/>
    <col min="1540" max="1541" width="14" customWidth="1"/>
    <col min="1542" max="1542" width="12.42578125" customWidth="1"/>
    <col min="1793" max="1793" width="38.85546875" customWidth="1"/>
    <col min="1794" max="1794" width="35.42578125" customWidth="1"/>
    <col min="1795" max="1795" width="15" customWidth="1"/>
    <col min="1796" max="1797" width="14" customWidth="1"/>
    <col min="1798" max="1798" width="12.42578125" customWidth="1"/>
    <col min="2049" max="2049" width="38.85546875" customWidth="1"/>
    <col min="2050" max="2050" width="35.42578125" customWidth="1"/>
    <col min="2051" max="2051" width="15" customWidth="1"/>
    <col min="2052" max="2053" width="14" customWidth="1"/>
    <col min="2054" max="2054" width="12.42578125" customWidth="1"/>
    <col min="2305" max="2305" width="38.85546875" customWidth="1"/>
    <col min="2306" max="2306" width="35.42578125" customWidth="1"/>
    <col min="2307" max="2307" width="15" customWidth="1"/>
    <col min="2308" max="2309" width="14" customWidth="1"/>
    <col min="2310" max="2310" width="12.42578125" customWidth="1"/>
    <col min="2561" max="2561" width="38.85546875" customWidth="1"/>
    <col min="2562" max="2562" width="35.42578125" customWidth="1"/>
    <col min="2563" max="2563" width="15" customWidth="1"/>
    <col min="2564" max="2565" width="14" customWidth="1"/>
    <col min="2566" max="2566" width="12.42578125" customWidth="1"/>
    <col min="2817" max="2817" width="38.85546875" customWidth="1"/>
    <col min="2818" max="2818" width="35.42578125" customWidth="1"/>
    <col min="2819" max="2819" width="15" customWidth="1"/>
    <col min="2820" max="2821" width="14" customWidth="1"/>
    <col min="2822" max="2822" width="12.42578125" customWidth="1"/>
    <col min="3073" max="3073" width="38.85546875" customWidth="1"/>
    <col min="3074" max="3074" width="35.42578125" customWidth="1"/>
    <col min="3075" max="3075" width="15" customWidth="1"/>
    <col min="3076" max="3077" width="14" customWidth="1"/>
    <col min="3078" max="3078" width="12.42578125" customWidth="1"/>
    <col min="3329" max="3329" width="38.85546875" customWidth="1"/>
    <col min="3330" max="3330" width="35.42578125" customWidth="1"/>
    <col min="3331" max="3331" width="15" customWidth="1"/>
    <col min="3332" max="3333" width="14" customWidth="1"/>
    <col min="3334" max="3334" width="12.42578125" customWidth="1"/>
    <col min="3585" max="3585" width="38.85546875" customWidth="1"/>
    <col min="3586" max="3586" width="35.42578125" customWidth="1"/>
    <col min="3587" max="3587" width="15" customWidth="1"/>
    <col min="3588" max="3589" width="14" customWidth="1"/>
    <col min="3590" max="3590" width="12.42578125" customWidth="1"/>
    <col min="3841" max="3841" width="38.85546875" customWidth="1"/>
    <col min="3842" max="3842" width="35.42578125" customWidth="1"/>
    <col min="3843" max="3843" width="15" customWidth="1"/>
    <col min="3844" max="3845" width="14" customWidth="1"/>
    <col min="3846" max="3846" width="12.42578125" customWidth="1"/>
    <col min="4097" max="4097" width="38.85546875" customWidth="1"/>
    <col min="4098" max="4098" width="35.42578125" customWidth="1"/>
    <col min="4099" max="4099" width="15" customWidth="1"/>
    <col min="4100" max="4101" width="14" customWidth="1"/>
    <col min="4102" max="4102" width="12.42578125" customWidth="1"/>
    <col min="4353" max="4353" width="38.85546875" customWidth="1"/>
    <col min="4354" max="4354" width="35.42578125" customWidth="1"/>
    <col min="4355" max="4355" width="15" customWidth="1"/>
    <col min="4356" max="4357" width="14" customWidth="1"/>
    <col min="4358" max="4358" width="12.42578125" customWidth="1"/>
    <col min="4609" max="4609" width="38.85546875" customWidth="1"/>
    <col min="4610" max="4610" width="35.42578125" customWidth="1"/>
    <col min="4611" max="4611" width="15" customWidth="1"/>
    <col min="4612" max="4613" width="14" customWidth="1"/>
    <col min="4614" max="4614" width="12.42578125" customWidth="1"/>
    <col min="4865" max="4865" width="38.85546875" customWidth="1"/>
    <col min="4866" max="4866" width="35.42578125" customWidth="1"/>
    <col min="4867" max="4867" width="15" customWidth="1"/>
    <col min="4868" max="4869" width="14" customWidth="1"/>
    <col min="4870" max="4870" width="12.42578125" customWidth="1"/>
    <col min="5121" max="5121" width="38.85546875" customWidth="1"/>
    <col min="5122" max="5122" width="35.42578125" customWidth="1"/>
    <col min="5123" max="5123" width="15" customWidth="1"/>
    <col min="5124" max="5125" width="14" customWidth="1"/>
    <col min="5126" max="5126" width="12.42578125" customWidth="1"/>
    <col min="5377" max="5377" width="38.85546875" customWidth="1"/>
    <col min="5378" max="5378" width="35.42578125" customWidth="1"/>
    <col min="5379" max="5379" width="15" customWidth="1"/>
    <col min="5380" max="5381" width="14" customWidth="1"/>
    <col min="5382" max="5382" width="12.42578125" customWidth="1"/>
    <col min="5633" max="5633" width="38.85546875" customWidth="1"/>
    <col min="5634" max="5634" width="35.42578125" customWidth="1"/>
    <col min="5635" max="5635" width="15" customWidth="1"/>
    <col min="5636" max="5637" width="14" customWidth="1"/>
    <col min="5638" max="5638" width="12.42578125" customWidth="1"/>
    <col min="5889" max="5889" width="38.85546875" customWidth="1"/>
    <col min="5890" max="5890" width="35.42578125" customWidth="1"/>
    <col min="5891" max="5891" width="15" customWidth="1"/>
    <col min="5892" max="5893" width="14" customWidth="1"/>
    <col min="5894" max="5894" width="12.42578125" customWidth="1"/>
    <col min="6145" max="6145" width="38.85546875" customWidth="1"/>
    <col min="6146" max="6146" width="35.42578125" customWidth="1"/>
    <col min="6147" max="6147" width="15" customWidth="1"/>
    <col min="6148" max="6149" width="14" customWidth="1"/>
    <col min="6150" max="6150" width="12.42578125" customWidth="1"/>
    <col min="6401" max="6401" width="38.85546875" customWidth="1"/>
    <col min="6402" max="6402" width="35.42578125" customWidth="1"/>
    <col min="6403" max="6403" width="15" customWidth="1"/>
    <col min="6404" max="6405" width="14" customWidth="1"/>
    <col min="6406" max="6406" width="12.42578125" customWidth="1"/>
    <col min="6657" max="6657" width="38.85546875" customWidth="1"/>
    <col min="6658" max="6658" width="35.42578125" customWidth="1"/>
    <col min="6659" max="6659" width="15" customWidth="1"/>
    <col min="6660" max="6661" width="14" customWidth="1"/>
    <col min="6662" max="6662" width="12.42578125" customWidth="1"/>
    <col min="6913" max="6913" width="38.85546875" customWidth="1"/>
    <col min="6914" max="6914" width="35.42578125" customWidth="1"/>
    <col min="6915" max="6915" width="15" customWidth="1"/>
    <col min="6916" max="6917" width="14" customWidth="1"/>
    <col min="6918" max="6918" width="12.42578125" customWidth="1"/>
    <col min="7169" max="7169" width="38.85546875" customWidth="1"/>
    <col min="7170" max="7170" width="35.42578125" customWidth="1"/>
    <col min="7171" max="7171" width="15" customWidth="1"/>
    <col min="7172" max="7173" width="14" customWidth="1"/>
    <col min="7174" max="7174" width="12.42578125" customWidth="1"/>
    <col min="7425" max="7425" width="38.85546875" customWidth="1"/>
    <col min="7426" max="7426" width="35.42578125" customWidth="1"/>
    <col min="7427" max="7427" width="15" customWidth="1"/>
    <col min="7428" max="7429" width="14" customWidth="1"/>
    <col min="7430" max="7430" width="12.42578125" customWidth="1"/>
    <col min="7681" max="7681" width="38.85546875" customWidth="1"/>
    <col min="7682" max="7682" width="35.42578125" customWidth="1"/>
    <col min="7683" max="7683" width="15" customWidth="1"/>
    <col min="7684" max="7685" width="14" customWidth="1"/>
    <col min="7686" max="7686" width="12.42578125" customWidth="1"/>
    <col min="7937" max="7937" width="38.85546875" customWidth="1"/>
    <col min="7938" max="7938" width="35.42578125" customWidth="1"/>
    <col min="7939" max="7939" width="15" customWidth="1"/>
    <col min="7940" max="7941" width="14" customWidth="1"/>
    <col min="7942" max="7942" width="12.42578125" customWidth="1"/>
    <col min="8193" max="8193" width="38.85546875" customWidth="1"/>
    <col min="8194" max="8194" width="35.42578125" customWidth="1"/>
    <col min="8195" max="8195" width="15" customWidth="1"/>
    <col min="8196" max="8197" width="14" customWidth="1"/>
    <col min="8198" max="8198" width="12.42578125" customWidth="1"/>
    <col min="8449" max="8449" width="38.85546875" customWidth="1"/>
    <col min="8450" max="8450" width="35.42578125" customWidth="1"/>
    <col min="8451" max="8451" width="15" customWidth="1"/>
    <col min="8452" max="8453" width="14" customWidth="1"/>
    <col min="8454" max="8454" width="12.42578125" customWidth="1"/>
    <col min="8705" max="8705" width="38.85546875" customWidth="1"/>
    <col min="8706" max="8706" width="35.42578125" customWidth="1"/>
    <col min="8707" max="8707" width="15" customWidth="1"/>
    <col min="8708" max="8709" width="14" customWidth="1"/>
    <col min="8710" max="8710" width="12.42578125" customWidth="1"/>
    <col min="8961" max="8961" width="38.85546875" customWidth="1"/>
    <col min="8962" max="8962" width="35.42578125" customWidth="1"/>
    <col min="8963" max="8963" width="15" customWidth="1"/>
    <col min="8964" max="8965" width="14" customWidth="1"/>
    <col min="8966" max="8966" width="12.42578125" customWidth="1"/>
    <col min="9217" max="9217" width="38.85546875" customWidth="1"/>
    <col min="9218" max="9218" width="35.42578125" customWidth="1"/>
    <col min="9219" max="9219" width="15" customWidth="1"/>
    <col min="9220" max="9221" width="14" customWidth="1"/>
    <col min="9222" max="9222" width="12.42578125" customWidth="1"/>
    <col min="9473" max="9473" width="38.85546875" customWidth="1"/>
    <col min="9474" max="9474" width="35.42578125" customWidth="1"/>
    <col min="9475" max="9475" width="15" customWidth="1"/>
    <col min="9476" max="9477" width="14" customWidth="1"/>
    <col min="9478" max="9478" width="12.42578125" customWidth="1"/>
    <col min="9729" max="9729" width="38.85546875" customWidth="1"/>
    <col min="9730" max="9730" width="35.42578125" customWidth="1"/>
    <col min="9731" max="9731" width="15" customWidth="1"/>
    <col min="9732" max="9733" width="14" customWidth="1"/>
    <col min="9734" max="9734" width="12.42578125" customWidth="1"/>
    <col min="9985" max="9985" width="38.85546875" customWidth="1"/>
    <col min="9986" max="9986" width="35.42578125" customWidth="1"/>
    <col min="9987" max="9987" width="15" customWidth="1"/>
    <col min="9988" max="9989" width="14" customWidth="1"/>
    <col min="9990" max="9990" width="12.42578125" customWidth="1"/>
    <col min="10241" max="10241" width="38.85546875" customWidth="1"/>
    <col min="10242" max="10242" width="35.42578125" customWidth="1"/>
    <col min="10243" max="10243" width="15" customWidth="1"/>
    <col min="10244" max="10245" width="14" customWidth="1"/>
    <col min="10246" max="10246" width="12.42578125" customWidth="1"/>
    <col min="10497" max="10497" width="38.85546875" customWidth="1"/>
    <col min="10498" max="10498" width="35.42578125" customWidth="1"/>
    <col min="10499" max="10499" width="15" customWidth="1"/>
    <col min="10500" max="10501" width="14" customWidth="1"/>
    <col min="10502" max="10502" width="12.42578125" customWidth="1"/>
    <col min="10753" max="10753" width="38.85546875" customWidth="1"/>
    <col min="10754" max="10754" width="35.42578125" customWidth="1"/>
    <col min="10755" max="10755" width="15" customWidth="1"/>
    <col min="10756" max="10757" width="14" customWidth="1"/>
    <col min="10758" max="10758" width="12.42578125" customWidth="1"/>
    <col min="11009" max="11009" width="38.85546875" customWidth="1"/>
    <col min="11010" max="11010" width="35.42578125" customWidth="1"/>
    <col min="11011" max="11011" width="15" customWidth="1"/>
    <col min="11012" max="11013" width="14" customWidth="1"/>
    <col min="11014" max="11014" width="12.42578125" customWidth="1"/>
    <col min="11265" max="11265" width="38.85546875" customWidth="1"/>
    <col min="11266" max="11266" width="35.42578125" customWidth="1"/>
    <col min="11267" max="11267" width="15" customWidth="1"/>
    <col min="11268" max="11269" width="14" customWidth="1"/>
    <col min="11270" max="11270" width="12.42578125" customWidth="1"/>
    <col min="11521" max="11521" width="38.85546875" customWidth="1"/>
    <col min="11522" max="11522" width="35.42578125" customWidth="1"/>
    <col min="11523" max="11523" width="15" customWidth="1"/>
    <col min="11524" max="11525" width="14" customWidth="1"/>
    <col min="11526" max="11526" width="12.42578125" customWidth="1"/>
    <col min="11777" max="11777" width="38.85546875" customWidth="1"/>
    <col min="11778" max="11778" width="35.42578125" customWidth="1"/>
    <col min="11779" max="11779" width="15" customWidth="1"/>
    <col min="11780" max="11781" width="14" customWidth="1"/>
    <col min="11782" max="11782" width="12.42578125" customWidth="1"/>
    <col min="12033" max="12033" width="38.85546875" customWidth="1"/>
    <col min="12034" max="12034" width="35.42578125" customWidth="1"/>
    <col min="12035" max="12035" width="15" customWidth="1"/>
    <col min="12036" max="12037" width="14" customWidth="1"/>
    <col min="12038" max="12038" width="12.42578125" customWidth="1"/>
    <col min="12289" max="12289" width="38.85546875" customWidth="1"/>
    <col min="12290" max="12290" width="35.42578125" customWidth="1"/>
    <col min="12291" max="12291" width="15" customWidth="1"/>
    <col min="12292" max="12293" width="14" customWidth="1"/>
    <col min="12294" max="12294" width="12.42578125" customWidth="1"/>
    <col min="12545" max="12545" width="38.85546875" customWidth="1"/>
    <col min="12546" max="12546" width="35.42578125" customWidth="1"/>
    <col min="12547" max="12547" width="15" customWidth="1"/>
    <col min="12548" max="12549" width="14" customWidth="1"/>
    <col min="12550" max="12550" width="12.42578125" customWidth="1"/>
    <col min="12801" max="12801" width="38.85546875" customWidth="1"/>
    <col min="12802" max="12802" width="35.42578125" customWidth="1"/>
    <col min="12803" max="12803" width="15" customWidth="1"/>
    <col min="12804" max="12805" width="14" customWidth="1"/>
    <col min="12806" max="12806" width="12.42578125" customWidth="1"/>
    <col min="13057" max="13057" width="38.85546875" customWidth="1"/>
    <col min="13058" max="13058" width="35.42578125" customWidth="1"/>
    <col min="13059" max="13059" width="15" customWidth="1"/>
    <col min="13060" max="13061" width="14" customWidth="1"/>
    <col min="13062" max="13062" width="12.42578125" customWidth="1"/>
    <col min="13313" max="13313" width="38.85546875" customWidth="1"/>
    <col min="13314" max="13314" width="35.42578125" customWidth="1"/>
    <col min="13315" max="13315" width="15" customWidth="1"/>
    <col min="13316" max="13317" width="14" customWidth="1"/>
    <col min="13318" max="13318" width="12.42578125" customWidth="1"/>
    <col min="13569" max="13569" width="38.85546875" customWidth="1"/>
    <col min="13570" max="13570" width="35.42578125" customWidth="1"/>
    <col min="13571" max="13571" width="15" customWidth="1"/>
    <col min="13572" max="13573" width="14" customWidth="1"/>
    <col min="13574" max="13574" width="12.42578125" customWidth="1"/>
    <col min="13825" max="13825" width="38.85546875" customWidth="1"/>
    <col min="13826" max="13826" width="35.42578125" customWidth="1"/>
    <col min="13827" max="13827" width="15" customWidth="1"/>
    <col min="13828" max="13829" width="14" customWidth="1"/>
    <col min="13830" max="13830" width="12.42578125" customWidth="1"/>
    <col min="14081" max="14081" width="38.85546875" customWidth="1"/>
    <col min="14082" max="14082" width="35.42578125" customWidth="1"/>
    <col min="14083" max="14083" width="15" customWidth="1"/>
    <col min="14084" max="14085" width="14" customWidth="1"/>
    <col min="14086" max="14086" width="12.42578125" customWidth="1"/>
    <col min="14337" max="14337" width="38.85546875" customWidth="1"/>
    <col min="14338" max="14338" width="35.42578125" customWidth="1"/>
    <col min="14339" max="14339" width="15" customWidth="1"/>
    <col min="14340" max="14341" width="14" customWidth="1"/>
    <col min="14342" max="14342" width="12.42578125" customWidth="1"/>
    <col min="14593" max="14593" width="38.85546875" customWidth="1"/>
    <col min="14594" max="14594" width="35.42578125" customWidth="1"/>
    <col min="14595" max="14595" width="15" customWidth="1"/>
    <col min="14596" max="14597" width="14" customWidth="1"/>
    <col min="14598" max="14598" width="12.42578125" customWidth="1"/>
    <col min="14849" max="14849" width="38.85546875" customWidth="1"/>
    <col min="14850" max="14850" width="35.42578125" customWidth="1"/>
    <col min="14851" max="14851" width="15" customWidth="1"/>
    <col min="14852" max="14853" width="14" customWidth="1"/>
    <col min="14854" max="14854" width="12.42578125" customWidth="1"/>
    <col min="15105" max="15105" width="38.85546875" customWidth="1"/>
    <col min="15106" max="15106" width="35.42578125" customWidth="1"/>
    <col min="15107" max="15107" width="15" customWidth="1"/>
    <col min="15108" max="15109" width="14" customWidth="1"/>
    <col min="15110" max="15110" width="12.42578125" customWidth="1"/>
    <col min="15361" max="15361" width="38.85546875" customWidth="1"/>
    <col min="15362" max="15362" width="35.42578125" customWidth="1"/>
    <col min="15363" max="15363" width="15" customWidth="1"/>
    <col min="15364" max="15365" width="14" customWidth="1"/>
    <col min="15366" max="15366" width="12.42578125" customWidth="1"/>
    <col min="15617" max="15617" width="38.85546875" customWidth="1"/>
    <col min="15618" max="15618" width="35.42578125" customWidth="1"/>
    <col min="15619" max="15619" width="15" customWidth="1"/>
    <col min="15620" max="15621" width="14" customWidth="1"/>
    <col min="15622" max="15622" width="12.42578125" customWidth="1"/>
    <col min="15873" max="15873" width="38.85546875" customWidth="1"/>
    <col min="15874" max="15874" width="35.42578125" customWidth="1"/>
    <col min="15875" max="15875" width="15" customWidth="1"/>
    <col min="15876" max="15877" width="14" customWidth="1"/>
    <col min="15878" max="15878" width="12.42578125" customWidth="1"/>
    <col min="16129" max="16129" width="38.85546875" customWidth="1"/>
    <col min="16130" max="16130" width="35.42578125" customWidth="1"/>
    <col min="16131" max="16131" width="15" customWidth="1"/>
    <col min="16132" max="16133" width="14" customWidth="1"/>
    <col min="16134" max="16134" width="12.42578125" customWidth="1"/>
  </cols>
  <sheetData>
    <row r="1" spans="1:6" ht="15.75" x14ac:dyDescent="0.25">
      <c r="A1" s="747" t="s">
        <v>650</v>
      </c>
      <c r="B1" s="747"/>
    </row>
    <row r="3" spans="1:6" ht="15.75" customHeight="1" x14ac:dyDescent="0.25">
      <c r="A3" s="675" t="s">
        <v>605</v>
      </c>
      <c r="B3" s="676" t="s">
        <v>603</v>
      </c>
      <c r="C3" s="679"/>
      <c r="D3" s="679"/>
      <c r="E3" s="679"/>
      <c r="F3" s="679"/>
    </row>
    <row r="4" spans="1:6" ht="16.5" customHeight="1" x14ac:dyDescent="0.25">
      <c r="A4" s="677" t="s">
        <v>651</v>
      </c>
      <c r="B4" s="678">
        <v>17723000</v>
      </c>
      <c r="C4" s="679"/>
      <c r="D4" s="679"/>
      <c r="E4" s="679"/>
      <c r="F4" s="679"/>
    </row>
    <row r="5" spans="1:6" x14ac:dyDescent="0.25">
      <c r="A5" s="677" t="s">
        <v>652</v>
      </c>
      <c r="B5" s="679">
        <v>10235000</v>
      </c>
      <c r="C5" s="679"/>
      <c r="D5" s="679"/>
      <c r="E5" s="679"/>
      <c r="F5" s="679"/>
    </row>
    <row r="6" spans="1:6" x14ac:dyDescent="0.25">
      <c r="A6" s="677" t="s">
        <v>631</v>
      </c>
      <c r="B6" s="680" t="s">
        <v>654</v>
      </c>
      <c r="C6" s="634"/>
      <c r="D6" s="634"/>
      <c r="E6" s="634"/>
      <c r="F6" s="634"/>
    </row>
    <row r="7" spans="1:6" x14ac:dyDescent="0.25">
      <c r="A7" s="677" t="s">
        <v>632</v>
      </c>
      <c r="B7" s="680" t="s">
        <v>655</v>
      </c>
    </row>
    <row r="8" spans="1:6" ht="19.5" customHeight="1" x14ac:dyDescent="0.25">
      <c r="A8" s="677" t="s">
        <v>540</v>
      </c>
      <c r="B8" s="678" t="s">
        <v>656</v>
      </c>
      <c r="C8" s="683"/>
      <c r="E8" s="633"/>
    </row>
    <row r="9" spans="1:6" x14ac:dyDescent="0.25">
      <c r="A9" s="681" t="s">
        <v>606</v>
      </c>
      <c r="B9" s="682" t="s">
        <v>657</v>
      </c>
    </row>
    <row r="10" spans="1:6" x14ac:dyDescent="0.25">
      <c r="A10" s="681" t="s">
        <v>607</v>
      </c>
      <c r="B10" s="682">
        <v>0</v>
      </c>
    </row>
    <row r="11" spans="1:6" x14ac:dyDescent="0.25">
      <c r="A11" s="681"/>
      <c r="B11" s="682"/>
    </row>
    <row r="12" spans="1:6" x14ac:dyDescent="0.25">
      <c r="A12" s="681" t="s">
        <v>604</v>
      </c>
      <c r="B12" s="684" t="s">
        <v>658</v>
      </c>
    </row>
    <row r="13" spans="1:6" x14ac:dyDescent="0.25">
      <c r="A13" s="677" t="s">
        <v>651</v>
      </c>
      <c r="B13" s="678">
        <v>31611000</v>
      </c>
    </row>
    <row r="14" spans="1:6" x14ac:dyDescent="0.25">
      <c r="A14" s="677" t="s">
        <v>652</v>
      </c>
      <c r="B14" s="679">
        <v>28656000</v>
      </c>
    </row>
    <row r="15" spans="1:6" x14ac:dyDescent="0.25">
      <c r="A15" s="677" t="s">
        <v>631</v>
      </c>
      <c r="B15" s="680" t="s">
        <v>659</v>
      </c>
    </row>
    <row r="16" spans="1:6" x14ac:dyDescent="0.25">
      <c r="A16" s="677" t="s">
        <v>632</v>
      </c>
      <c r="B16" s="680" t="s">
        <v>660</v>
      </c>
    </row>
    <row r="17" spans="1:3" x14ac:dyDescent="0.25">
      <c r="A17" s="677" t="s">
        <v>540</v>
      </c>
      <c r="B17" s="678" t="s">
        <v>661</v>
      </c>
    </row>
    <row r="18" spans="1:3" x14ac:dyDescent="0.25">
      <c r="A18" s="681" t="s">
        <v>606</v>
      </c>
      <c r="B18" s="682" t="s">
        <v>662</v>
      </c>
      <c r="C18" s="683"/>
    </row>
    <row r="19" spans="1:3" x14ac:dyDescent="0.25">
      <c r="A19" s="681" t="s">
        <v>607</v>
      </c>
      <c r="B19" s="682">
        <v>0</v>
      </c>
    </row>
    <row r="20" spans="1:3" x14ac:dyDescent="0.25">
      <c r="A20" s="681"/>
      <c r="B20" s="682"/>
    </row>
    <row r="21" spans="1:3" x14ac:dyDescent="0.25">
      <c r="A21" s="681"/>
      <c r="B21" s="682"/>
    </row>
    <row r="22" spans="1:3" ht="14.25" customHeight="1" x14ac:dyDescent="0.25">
      <c r="B22" s="634"/>
    </row>
    <row r="23" spans="1:3" ht="14.25" customHeight="1" x14ac:dyDescent="0.25">
      <c r="A23" s="675"/>
      <c r="B23" s="684"/>
    </row>
    <row r="24" spans="1:3" x14ac:dyDescent="0.25">
      <c r="A24" s="677"/>
      <c r="B24" s="680"/>
    </row>
    <row r="25" spans="1:3" x14ac:dyDescent="0.25">
      <c r="A25" s="677"/>
      <c r="B25" s="680"/>
    </row>
    <row r="26" spans="1:3" x14ac:dyDescent="0.25">
      <c r="A26" s="677"/>
      <c r="B26" s="680"/>
    </row>
    <row r="27" spans="1:3" x14ac:dyDescent="0.25">
      <c r="A27" s="677"/>
      <c r="B27" s="684"/>
    </row>
    <row r="28" spans="1:3" x14ac:dyDescent="0.25">
      <c r="A28" s="681"/>
      <c r="B28" s="682"/>
    </row>
    <row r="29" spans="1:3" x14ac:dyDescent="0.25">
      <c r="A29" s="681"/>
      <c r="B29" s="682"/>
    </row>
    <row r="30" spans="1:3" x14ac:dyDescent="0.25">
      <c r="A30" s="681"/>
      <c r="B30" s="682"/>
    </row>
    <row r="31" spans="1:3" x14ac:dyDescent="0.25">
      <c r="B31" s="634"/>
    </row>
    <row r="32" spans="1:3" x14ac:dyDescent="0.25">
      <c r="A32" s="675"/>
      <c r="B32" s="684"/>
    </row>
    <row r="33" spans="1:2" x14ac:dyDescent="0.25">
      <c r="A33" s="677"/>
      <c r="B33" s="680"/>
    </row>
    <row r="34" spans="1:2" x14ac:dyDescent="0.25">
      <c r="A34" s="677"/>
      <c r="B34" s="680"/>
    </row>
    <row r="35" spans="1:2" x14ac:dyDescent="0.25">
      <c r="A35" s="677"/>
      <c r="B35" s="680"/>
    </row>
    <row r="36" spans="1:2" x14ac:dyDescent="0.25">
      <c r="A36" s="677"/>
      <c r="B36" s="680"/>
    </row>
    <row r="37" spans="1:2" x14ac:dyDescent="0.25">
      <c r="A37" s="677"/>
      <c r="B37" s="684"/>
    </row>
    <row r="38" spans="1:2" x14ac:dyDescent="0.25">
      <c r="A38" s="677"/>
      <c r="B38" s="680"/>
    </row>
    <row r="39" spans="1:2" x14ac:dyDescent="0.25">
      <c r="A39" s="681"/>
      <c r="B39" s="682"/>
    </row>
    <row r="40" spans="1:2" x14ac:dyDescent="0.25">
      <c r="B40" s="634"/>
    </row>
    <row r="41" spans="1:2" x14ac:dyDescent="0.25">
      <c r="A41" s="675"/>
      <c r="B41" s="634"/>
    </row>
    <row r="42" spans="1:2" x14ac:dyDescent="0.25">
      <c r="A42" s="677"/>
      <c r="B42" s="680"/>
    </row>
    <row r="43" spans="1:2" ht="17.25" customHeight="1" x14ac:dyDescent="0.25">
      <c r="A43" s="677"/>
      <c r="B43" s="680"/>
    </row>
    <row r="44" spans="1:2" x14ac:dyDescent="0.25">
      <c r="A44" s="677"/>
      <c r="B44" s="684"/>
    </row>
    <row r="45" spans="1:2" x14ac:dyDescent="0.25">
      <c r="A45" s="677"/>
      <c r="B45" s="684"/>
    </row>
    <row r="46" spans="1:2" x14ac:dyDescent="0.25">
      <c r="A46" s="677"/>
      <c r="B46" s="680"/>
    </row>
    <row r="47" spans="1:2" x14ac:dyDescent="0.25">
      <c r="A47" s="677"/>
      <c r="B47" s="680"/>
    </row>
    <row r="48" spans="1:2" x14ac:dyDescent="0.25">
      <c r="A48" s="681"/>
      <c r="B48" s="682"/>
    </row>
    <row r="49" spans="1:2" x14ac:dyDescent="0.25">
      <c r="A49" s="675"/>
      <c r="B49" s="634"/>
    </row>
    <row r="50" spans="1:2" x14ac:dyDescent="0.25">
      <c r="A50" s="677"/>
      <c r="B50" s="680"/>
    </row>
    <row r="51" spans="1:2" x14ac:dyDescent="0.25">
      <c r="A51" s="677"/>
      <c r="B51" s="680"/>
    </row>
    <row r="52" spans="1:2" x14ac:dyDescent="0.25">
      <c r="A52" s="677"/>
      <c r="B52" s="680"/>
    </row>
    <row r="53" spans="1:2" x14ac:dyDescent="0.25">
      <c r="A53" s="677"/>
      <c r="B53" s="680"/>
    </row>
    <row r="54" spans="1:2" x14ac:dyDescent="0.25">
      <c r="A54" s="677"/>
      <c r="B54" s="680"/>
    </row>
    <row r="55" spans="1:2" ht="18.75" customHeight="1" x14ac:dyDescent="0.25">
      <c r="A55" s="677"/>
      <c r="B55" s="680"/>
    </row>
    <row r="56" spans="1:2" ht="18.75" customHeight="1" x14ac:dyDescent="0.25">
      <c r="A56" s="677"/>
      <c r="B56" s="680"/>
    </row>
    <row r="57" spans="1:2" x14ac:dyDescent="0.25">
      <c r="A57" s="677"/>
      <c r="B57" s="680"/>
    </row>
    <row r="58" spans="1:2" x14ac:dyDescent="0.25">
      <c r="A58" s="677"/>
      <c r="B58" s="680"/>
    </row>
    <row r="59" spans="1:2" x14ac:dyDescent="0.25">
      <c r="A59" s="681"/>
      <c r="B59" s="682"/>
    </row>
    <row r="60" spans="1:2" ht="18.75" customHeight="1" x14ac:dyDescent="0.25">
      <c r="A60" s="681"/>
      <c r="B60" s="682"/>
    </row>
    <row r="61" spans="1:2" x14ac:dyDescent="0.25">
      <c r="A61" s="681"/>
      <c r="B61" s="682"/>
    </row>
    <row r="63" spans="1:2" s="687" customFormat="1" x14ac:dyDescent="0.25">
      <c r="A63" s="685"/>
      <c r="B63" s="686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FC25F-BA1A-4DC3-9D67-96A5E61DDCFB}">
  <dimension ref="A1:G44"/>
  <sheetViews>
    <sheetView topLeftCell="A10" workbookViewId="0">
      <selection activeCell="F27" sqref="F27"/>
    </sheetView>
  </sheetViews>
  <sheetFormatPr defaultRowHeight="15" x14ac:dyDescent="0.25"/>
  <cols>
    <col min="1" max="1" width="28.28515625" customWidth="1"/>
    <col min="2" max="2" width="15.140625" customWidth="1"/>
    <col min="3" max="3" width="13" customWidth="1"/>
    <col min="4" max="4" width="13.140625" customWidth="1"/>
    <col min="5" max="5" width="11" customWidth="1"/>
    <col min="6" max="6" width="13" customWidth="1"/>
    <col min="7" max="7" width="9.5703125" customWidth="1"/>
    <col min="253" max="253" width="28.28515625" customWidth="1"/>
    <col min="254" max="254" width="15.140625" customWidth="1"/>
    <col min="255" max="255" width="13" customWidth="1"/>
    <col min="256" max="256" width="13.140625" customWidth="1"/>
    <col min="509" max="509" width="28.28515625" customWidth="1"/>
    <col min="510" max="510" width="15.140625" customWidth="1"/>
    <col min="511" max="511" width="13" customWidth="1"/>
    <col min="512" max="512" width="13.140625" customWidth="1"/>
    <col min="765" max="765" width="28.28515625" customWidth="1"/>
    <col min="766" max="766" width="15.140625" customWidth="1"/>
    <col min="767" max="767" width="13" customWidth="1"/>
    <col min="768" max="768" width="13.140625" customWidth="1"/>
    <col min="1021" max="1021" width="28.28515625" customWidth="1"/>
    <col min="1022" max="1022" width="15.140625" customWidth="1"/>
    <col min="1023" max="1023" width="13" customWidth="1"/>
    <col min="1024" max="1024" width="13.140625" customWidth="1"/>
    <col min="1277" max="1277" width="28.28515625" customWidth="1"/>
    <col min="1278" max="1278" width="15.140625" customWidth="1"/>
    <col min="1279" max="1279" width="13" customWidth="1"/>
    <col min="1280" max="1280" width="13.140625" customWidth="1"/>
    <col min="1533" max="1533" width="28.28515625" customWidth="1"/>
    <col min="1534" max="1534" width="15.140625" customWidth="1"/>
    <col min="1535" max="1535" width="13" customWidth="1"/>
    <col min="1536" max="1536" width="13.140625" customWidth="1"/>
    <col min="1789" max="1789" width="28.28515625" customWidth="1"/>
    <col min="1790" max="1790" width="15.140625" customWidth="1"/>
    <col min="1791" max="1791" width="13" customWidth="1"/>
    <col min="1792" max="1792" width="13.140625" customWidth="1"/>
    <col min="2045" max="2045" width="28.28515625" customWidth="1"/>
    <col min="2046" max="2046" width="15.140625" customWidth="1"/>
    <col min="2047" max="2047" width="13" customWidth="1"/>
    <col min="2048" max="2048" width="13.140625" customWidth="1"/>
    <col min="2301" max="2301" width="28.28515625" customWidth="1"/>
    <col min="2302" max="2302" width="15.140625" customWidth="1"/>
    <col min="2303" max="2303" width="13" customWidth="1"/>
    <col min="2304" max="2304" width="13.140625" customWidth="1"/>
    <col min="2557" max="2557" width="28.28515625" customWidth="1"/>
    <col min="2558" max="2558" width="15.140625" customWidth="1"/>
    <col min="2559" max="2559" width="13" customWidth="1"/>
    <col min="2560" max="2560" width="13.140625" customWidth="1"/>
    <col min="2813" max="2813" width="28.28515625" customWidth="1"/>
    <col min="2814" max="2814" width="15.140625" customWidth="1"/>
    <col min="2815" max="2815" width="13" customWidth="1"/>
    <col min="2816" max="2816" width="13.140625" customWidth="1"/>
    <col min="3069" max="3069" width="28.28515625" customWidth="1"/>
    <col min="3070" max="3070" width="15.140625" customWidth="1"/>
    <col min="3071" max="3071" width="13" customWidth="1"/>
    <col min="3072" max="3072" width="13.140625" customWidth="1"/>
    <col min="3325" max="3325" width="28.28515625" customWidth="1"/>
    <col min="3326" max="3326" width="15.140625" customWidth="1"/>
    <col min="3327" max="3327" width="13" customWidth="1"/>
    <col min="3328" max="3328" width="13.140625" customWidth="1"/>
    <col min="3581" max="3581" width="28.28515625" customWidth="1"/>
    <col min="3582" max="3582" width="15.140625" customWidth="1"/>
    <col min="3583" max="3583" width="13" customWidth="1"/>
    <col min="3584" max="3584" width="13.140625" customWidth="1"/>
    <col min="3837" max="3837" width="28.28515625" customWidth="1"/>
    <col min="3838" max="3838" width="15.140625" customWidth="1"/>
    <col min="3839" max="3839" width="13" customWidth="1"/>
    <col min="3840" max="3840" width="13.140625" customWidth="1"/>
    <col min="4093" max="4093" width="28.28515625" customWidth="1"/>
    <col min="4094" max="4094" width="15.140625" customWidth="1"/>
    <col min="4095" max="4095" width="13" customWidth="1"/>
    <col min="4096" max="4096" width="13.140625" customWidth="1"/>
    <col min="4349" max="4349" width="28.28515625" customWidth="1"/>
    <col min="4350" max="4350" width="15.140625" customWidth="1"/>
    <col min="4351" max="4351" width="13" customWidth="1"/>
    <col min="4352" max="4352" width="13.140625" customWidth="1"/>
    <col min="4605" max="4605" width="28.28515625" customWidth="1"/>
    <col min="4606" max="4606" width="15.140625" customWidth="1"/>
    <col min="4607" max="4607" width="13" customWidth="1"/>
    <col min="4608" max="4608" width="13.140625" customWidth="1"/>
    <col min="4861" max="4861" width="28.28515625" customWidth="1"/>
    <col min="4862" max="4862" width="15.140625" customWidth="1"/>
    <col min="4863" max="4863" width="13" customWidth="1"/>
    <col min="4864" max="4864" width="13.140625" customWidth="1"/>
    <col min="5117" max="5117" width="28.28515625" customWidth="1"/>
    <col min="5118" max="5118" width="15.140625" customWidth="1"/>
    <col min="5119" max="5119" width="13" customWidth="1"/>
    <col min="5120" max="5120" width="13.140625" customWidth="1"/>
    <col min="5373" max="5373" width="28.28515625" customWidth="1"/>
    <col min="5374" max="5374" width="15.140625" customWidth="1"/>
    <col min="5375" max="5375" width="13" customWidth="1"/>
    <col min="5376" max="5376" width="13.140625" customWidth="1"/>
    <col min="5629" max="5629" width="28.28515625" customWidth="1"/>
    <col min="5630" max="5630" width="15.140625" customWidth="1"/>
    <col min="5631" max="5631" width="13" customWidth="1"/>
    <col min="5632" max="5632" width="13.140625" customWidth="1"/>
    <col min="5885" max="5885" width="28.28515625" customWidth="1"/>
    <col min="5886" max="5886" width="15.140625" customWidth="1"/>
    <col min="5887" max="5887" width="13" customWidth="1"/>
    <col min="5888" max="5888" width="13.140625" customWidth="1"/>
    <col min="6141" max="6141" width="28.28515625" customWidth="1"/>
    <col min="6142" max="6142" width="15.140625" customWidth="1"/>
    <col min="6143" max="6143" width="13" customWidth="1"/>
    <col min="6144" max="6144" width="13.140625" customWidth="1"/>
    <col min="6397" max="6397" width="28.28515625" customWidth="1"/>
    <col min="6398" max="6398" width="15.140625" customWidth="1"/>
    <col min="6399" max="6399" width="13" customWidth="1"/>
    <col min="6400" max="6400" width="13.140625" customWidth="1"/>
    <col min="6653" max="6653" width="28.28515625" customWidth="1"/>
    <col min="6654" max="6654" width="15.140625" customWidth="1"/>
    <col min="6655" max="6655" width="13" customWidth="1"/>
    <col min="6656" max="6656" width="13.140625" customWidth="1"/>
    <col min="6909" max="6909" width="28.28515625" customWidth="1"/>
    <col min="6910" max="6910" width="15.140625" customWidth="1"/>
    <col min="6911" max="6911" width="13" customWidth="1"/>
    <col min="6912" max="6912" width="13.140625" customWidth="1"/>
    <col min="7165" max="7165" width="28.28515625" customWidth="1"/>
    <col min="7166" max="7166" width="15.140625" customWidth="1"/>
    <col min="7167" max="7167" width="13" customWidth="1"/>
    <col min="7168" max="7168" width="13.140625" customWidth="1"/>
    <col min="7421" max="7421" width="28.28515625" customWidth="1"/>
    <col min="7422" max="7422" width="15.140625" customWidth="1"/>
    <col min="7423" max="7423" width="13" customWidth="1"/>
    <col min="7424" max="7424" width="13.140625" customWidth="1"/>
    <col min="7677" max="7677" width="28.28515625" customWidth="1"/>
    <col min="7678" max="7678" width="15.140625" customWidth="1"/>
    <col min="7679" max="7679" width="13" customWidth="1"/>
    <col min="7680" max="7680" width="13.140625" customWidth="1"/>
    <col min="7933" max="7933" width="28.28515625" customWidth="1"/>
    <col min="7934" max="7934" width="15.140625" customWidth="1"/>
    <col min="7935" max="7935" width="13" customWidth="1"/>
    <col min="7936" max="7936" width="13.140625" customWidth="1"/>
    <col min="8189" max="8189" width="28.28515625" customWidth="1"/>
    <col min="8190" max="8190" width="15.140625" customWidth="1"/>
    <col min="8191" max="8191" width="13" customWidth="1"/>
    <col min="8192" max="8192" width="13.140625" customWidth="1"/>
    <col min="8445" max="8445" width="28.28515625" customWidth="1"/>
    <col min="8446" max="8446" width="15.140625" customWidth="1"/>
    <col min="8447" max="8447" width="13" customWidth="1"/>
    <col min="8448" max="8448" width="13.140625" customWidth="1"/>
    <col min="8701" max="8701" width="28.28515625" customWidth="1"/>
    <col min="8702" max="8702" width="15.140625" customWidth="1"/>
    <col min="8703" max="8703" width="13" customWidth="1"/>
    <col min="8704" max="8704" width="13.140625" customWidth="1"/>
    <col min="8957" max="8957" width="28.28515625" customWidth="1"/>
    <col min="8958" max="8958" width="15.140625" customWidth="1"/>
    <col min="8959" max="8959" width="13" customWidth="1"/>
    <col min="8960" max="8960" width="13.140625" customWidth="1"/>
    <col min="9213" max="9213" width="28.28515625" customWidth="1"/>
    <col min="9214" max="9214" width="15.140625" customWidth="1"/>
    <col min="9215" max="9215" width="13" customWidth="1"/>
    <col min="9216" max="9216" width="13.140625" customWidth="1"/>
    <col min="9469" max="9469" width="28.28515625" customWidth="1"/>
    <col min="9470" max="9470" width="15.140625" customWidth="1"/>
    <col min="9471" max="9471" width="13" customWidth="1"/>
    <col min="9472" max="9472" width="13.140625" customWidth="1"/>
    <col min="9725" max="9725" width="28.28515625" customWidth="1"/>
    <col min="9726" max="9726" width="15.140625" customWidth="1"/>
    <col min="9727" max="9727" width="13" customWidth="1"/>
    <col min="9728" max="9728" width="13.140625" customWidth="1"/>
    <col min="9981" max="9981" width="28.28515625" customWidth="1"/>
    <col min="9982" max="9982" width="15.140625" customWidth="1"/>
    <col min="9983" max="9983" width="13" customWidth="1"/>
    <col min="9984" max="9984" width="13.140625" customWidth="1"/>
    <col min="10237" max="10237" width="28.28515625" customWidth="1"/>
    <col min="10238" max="10238" width="15.140625" customWidth="1"/>
    <col min="10239" max="10239" width="13" customWidth="1"/>
    <col min="10240" max="10240" width="13.140625" customWidth="1"/>
    <col min="10493" max="10493" width="28.28515625" customWidth="1"/>
    <col min="10494" max="10494" width="15.140625" customWidth="1"/>
    <col min="10495" max="10495" width="13" customWidth="1"/>
    <col min="10496" max="10496" width="13.140625" customWidth="1"/>
    <col min="10749" max="10749" width="28.28515625" customWidth="1"/>
    <col min="10750" max="10750" width="15.140625" customWidth="1"/>
    <col min="10751" max="10751" width="13" customWidth="1"/>
    <col min="10752" max="10752" width="13.140625" customWidth="1"/>
    <col min="11005" max="11005" width="28.28515625" customWidth="1"/>
    <col min="11006" max="11006" width="15.140625" customWidth="1"/>
    <col min="11007" max="11007" width="13" customWidth="1"/>
    <col min="11008" max="11008" width="13.140625" customWidth="1"/>
    <col min="11261" max="11261" width="28.28515625" customWidth="1"/>
    <col min="11262" max="11262" width="15.140625" customWidth="1"/>
    <col min="11263" max="11263" width="13" customWidth="1"/>
    <col min="11264" max="11264" width="13.140625" customWidth="1"/>
    <col min="11517" max="11517" width="28.28515625" customWidth="1"/>
    <col min="11518" max="11518" width="15.140625" customWidth="1"/>
    <col min="11519" max="11519" width="13" customWidth="1"/>
    <col min="11520" max="11520" width="13.140625" customWidth="1"/>
    <col min="11773" max="11773" width="28.28515625" customWidth="1"/>
    <col min="11774" max="11774" width="15.140625" customWidth="1"/>
    <col min="11775" max="11775" width="13" customWidth="1"/>
    <col min="11776" max="11776" width="13.140625" customWidth="1"/>
    <col min="12029" max="12029" width="28.28515625" customWidth="1"/>
    <col min="12030" max="12030" width="15.140625" customWidth="1"/>
    <col min="12031" max="12031" width="13" customWidth="1"/>
    <col min="12032" max="12032" width="13.140625" customWidth="1"/>
    <col min="12285" max="12285" width="28.28515625" customWidth="1"/>
    <col min="12286" max="12286" width="15.140625" customWidth="1"/>
    <col min="12287" max="12287" width="13" customWidth="1"/>
    <col min="12288" max="12288" width="13.140625" customWidth="1"/>
    <col min="12541" max="12541" width="28.28515625" customWidth="1"/>
    <col min="12542" max="12542" width="15.140625" customWidth="1"/>
    <col min="12543" max="12543" width="13" customWidth="1"/>
    <col min="12544" max="12544" width="13.140625" customWidth="1"/>
    <col min="12797" max="12797" width="28.28515625" customWidth="1"/>
    <col min="12798" max="12798" width="15.140625" customWidth="1"/>
    <col min="12799" max="12799" width="13" customWidth="1"/>
    <col min="12800" max="12800" width="13.140625" customWidth="1"/>
    <col min="13053" max="13053" width="28.28515625" customWidth="1"/>
    <col min="13054" max="13054" width="15.140625" customWidth="1"/>
    <col min="13055" max="13055" width="13" customWidth="1"/>
    <col min="13056" max="13056" width="13.140625" customWidth="1"/>
    <col min="13309" max="13309" width="28.28515625" customWidth="1"/>
    <col min="13310" max="13310" width="15.140625" customWidth="1"/>
    <col min="13311" max="13311" width="13" customWidth="1"/>
    <col min="13312" max="13312" width="13.140625" customWidth="1"/>
    <col min="13565" max="13565" width="28.28515625" customWidth="1"/>
    <col min="13566" max="13566" width="15.140625" customWidth="1"/>
    <col min="13567" max="13567" width="13" customWidth="1"/>
    <col min="13568" max="13568" width="13.140625" customWidth="1"/>
    <col min="13821" max="13821" width="28.28515625" customWidth="1"/>
    <col min="13822" max="13822" width="15.140625" customWidth="1"/>
    <col min="13823" max="13823" width="13" customWidth="1"/>
    <col min="13824" max="13824" width="13.140625" customWidth="1"/>
    <col min="14077" max="14077" width="28.28515625" customWidth="1"/>
    <col min="14078" max="14078" width="15.140625" customWidth="1"/>
    <col min="14079" max="14079" width="13" customWidth="1"/>
    <col min="14080" max="14080" width="13.140625" customWidth="1"/>
    <col min="14333" max="14333" width="28.28515625" customWidth="1"/>
    <col min="14334" max="14334" width="15.140625" customWidth="1"/>
    <col min="14335" max="14335" width="13" customWidth="1"/>
    <col min="14336" max="14336" width="13.140625" customWidth="1"/>
    <col min="14589" max="14589" width="28.28515625" customWidth="1"/>
    <col min="14590" max="14590" width="15.140625" customWidth="1"/>
    <col min="14591" max="14591" width="13" customWidth="1"/>
    <col min="14592" max="14592" width="13.140625" customWidth="1"/>
    <col min="14845" max="14845" width="28.28515625" customWidth="1"/>
    <col min="14846" max="14846" width="15.140625" customWidth="1"/>
    <col min="14847" max="14847" width="13" customWidth="1"/>
    <col min="14848" max="14848" width="13.140625" customWidth="1"/>
    <col min="15101" max="15101" width="28.28515625" customWidth="1"/>
    <col min="15102" max="15102" width="15.140625" customWidth="1"/>
    <col min="15103" max="15103" width="13" customWidth="1"/>
    <col min="15104" max="15104" width="13.140625" customWidth="1"/>
    <col min="15357" max="15357" width="28.28515625" customWidth="1"/>
    <col min="15358" max="15358" width="15.140625" customWidth="1"/>
    <col min="15359" max="15359" width="13" customWidth="1"/>
    <col min="15360" max="15360" width="13.140625" customWidth="1"/>
    <col min="15613" max="15613" width="28.28515625" customWidth="1"/>
    <col min="15614" max="15614" width="15.140625" customWidth="1"/>
    <col min="15615" max="15615" width="13" customWidth="1"/>
    <col min="15616" max="15616" width="13.140625" customWidth="1"/>
    <col min="15869" max="15869" width="28.28515625" customWidth="1"/>
    <col min="15870" max="15870" width="15.140625" customWidth="1"/>
    <col min="15871" max="15871" width="13" customWidth="1"/>
    <col min="15872" max="15872" width="13.140625" customWidth="1"/>
    <col min="16125" max="16125" width="28.28515625" customWidth="1"/>
    <col min="16126" max="16126" width="15.140625" customWidth="1"/>
    <col min="16127" max="16127" width="13" customWidth="1"/>
    <col min="16128" max="16128" width="13.140625" customWidth="1"/>
  </cols>
  <sheetData>
    <row r="1" spans="1:7" ht="18.75" x14ac:dyDescent="0.3">
      <c r="A1" s="625" t="s">
        <v>653</v>
      </c>
      <c r="D1" t="s">
        <v>618</v>
      </c>
    </row>
    <row r="2" spans="1:7" ht="15.75" x14ac:dyDescent="0.25">
      <c r="A2" s="621" t="s">
        <v>7</v>
      </c>
      <c r="B2" s="626" t="s">
        <v>614</v>
      </c>
      <c r="C2" s="626" t="s">
        <v>520</v>
      </c>
      <c r="D2" s="627" t="s">
        <v>141</v>
      </c>
      <c r="E2" s="626" t="s">
        <v>614</v>
      </c>
      <c r="F2" s="626" t="s">
        <v>521</v>
      </c>
      <c r="G2" s="627" t="s">
        <v>141</v>
      </c>
    </row>
    <row r="3" spans="1:7" ht="15.75" x14ac:dyDescent="0.25">
      <c r="A3" s="621" t="s">
        <v>526</v>
      </c>
      <c r="B3" s="622">
        <v>172</v>
      </c>
      <c r="C3" s="622">
        <v>22755</v>
      </c>
      <c r="D3" s="688">
        <f t="shared" ref="D3:D10" si="0">SUM(B3:C3)</f>
        <v>22927</v>
      </c>
      <c r="E3" s="622">
        <v>172</v>
      </c>
      <c r="F3" s="622">
        <v>6378</v>
      </c>
      <c r="G3" s="688">
        <f t="shared" ref="G3:G10" si="1">SUM(E3:F3)</f>
        <v>6550</v>
      </c>
    </row>
    <row r="4" spans="1:7" ht="15.75" x14ac:dyDescent="0.25">
      <c r="A4" s="621" t="s">
        <v>527</v>
      </c>
      <c r="B4" s="622"/>
      <c r="C4" s="622">
        <v>0</v>
      </c>
      <c r="D4" s="688">
        <f t="shared" si="0"/>
        <v>0</v>
      </c>
      <c r="E4" s="622"/>
      <c r="F4" s="622">
        <v>0</v>
      </c>
      <c r="G4" s="688">
        <f t="shared" si="1"/>
        <v>0</v>
      </c>
    </row>
    <row r="5" spans="1:7" ht="15.75" x14ac:dyDescent="0.25">
      <c r="A5" s="621" t="s">
        <v>528</v>
      </c>
      <c r="B5" s="622"/>
      <c r="C5" s="622">
        <v>28656</v>
      </c>
      <c r="D5" s="688">
        <f t="shared" si="0"/>
        <v>28656</v>
      </c>
      <c r="E5" s="622"/>
      <c r="F5" s="622">
        <v>0</v>
      </c>
      <c r="G5" s="688">
        <f t="shared" si="1"/>
        <v>0</v>
      </c>
    </row>
    <row r="6" spans="1:7" ht="15.75" x14ac:dyDescent="0.25">
      <c r="A6" s="621" t="s">
        <v>529</v>
      </c>
      <c r="B6" s="622">
        <v>1088</v>
      </c>
      <c r="C6" s="622">
        <v>143623</v>
      </c>
      <c r="D6" s="688">
        <f t="shared" si="0"/>
        <v>144711</v>
      </c>
      <c r="E6" s="622">
        <v>635</v>
      </c>
      <c r="F6" s="622">
        <v>23484</v>
      </c>
      <c r="G6" s="688">
        <f t="shared" si="1"/>
        <v>24119</v>
      </c>
    </row>
    <row r="7" spans="1:7" ht="15.75" x14ac:dyDescent="0.25">
      <c r="A7" s="621" t="s">
        <v>530</v>
      </c>
      <c r="B7" s="622">
        <v>285</v>
      </c>
      <c r="C7" s="622">
        <v>37644</v>
      </c>
      <c r="D7" s="688">
        <f t="shared" si="0"/>
        <v>37929</v>
      </c>
      <c r="E7" s="622">
        <v>444</v>
      </c>
      <c r="F7" s="622">
        <v>16414</v>
      </c>
      <c r="G7" s="688">
        <f t="shared" si="1"/>
        <v>16858</v>
      </c>
    </row>
    <row r="8" spans="1:7" ht="15.75" x14ac:dyDescent="0.25">
      <c r="A8" s="621" t="s">
        <v>531</v>
      </c>
      <c r="B8" s="622">
        <v>35</v>
      </c>
      <c r="C8" s="622">
        <v>4527</v>
      </c>
      <c r="D8" s="688">
        <f t="shared" si="0"/>
        <v>4562</v>
      </c>
      <c r="E8" s="622"/>
      <c r="F8" s="622">
        <v>0</v>
      </c>
      <c r="G8" s="688">
        <f t="shared" si="1"/>
        <v>0</v>
      </c>
    </row>
    <row r="9" spans="1:7" ht="15.75" x14ac:dyDescent="0.25">
      <c r="A9" s="621" t="s">
        <v>532</v>
      </c>
      <c r="B9" s="622">
        <v>20</v>
      </c>
      <c r="C9" s="622">
        <v>2654</v>
      </c>
      <c r="D9" s="688">
        <f t="shared" si="0"/>
        <v>2674</v>
      </c>
      <c r="E9" s="622"/>
      <c r="F9" s="622">
        <v>0</v>
      </c>
      <c r="G9" s="688">
        <f t="shared" si="1"/>
        <v>0</v>
      </c>
    </row>
    <row r="10" spans="1:7" ht="15.75" x14ac:dyDescent="0.25">
      <c r="A10" s="621" t="s">
        <v>633</v>
      </c>
      <c r="B10" s="622">
        <v>215</v>
      </c>
      <c r="C10" s="622">
        <v>28441</v>
      </c>
      <c r="D10" s="688">
        <f t="shared" si="0"/>
        <v>28656</v>
      </c>
      <c r="E10" s="622">
        <v>176</v>
      </c>
      <c r="F10" s="622">
        <v>6524</v>
      </c>
      <c r="G10" s="688">
        <f t="shared" si="1"/>
        <v>6700</v>
      </c>
    </row>
    <row r="11" spans="1:7" ht="15.75" x14ac:dyDescent="0.25">
      <c r="A11" s="618" t="s">
        <v>141</v>
      </c>
      <c r="B11" s="624">
        <f t="shared" ref="B11:G11" si="2">SUM(B3:B10)</f>
        <v>1815</v>
      </c>
      <c r="C11" s="624">
        <f t="shared" si="2"/>
        <v>268300</v>
      </c>
      <c r="D11" s="624">
        <f t="shared" si="2"/>
        <v>270115</v>
      </c>
      <c r="E11" s="624">
        <f t="shared" si="2"/>
        <v>1427</v>
      </c>
      <c r="F11" s="624">
        <f t="shared" si="2"/>
        <v>52800</v>
      </c>
      <c r="G11" s="624">
        <f t="shared" si="2"/>
        <v>54227</v>
      </c>
    </row>
    <row r="12" spans="1:7" ht="15.75" x14ac:dyDescent="0.25">
      <c r="A12" s="621" t="s">
        <v>73</v>
      </c>
      <c r="B12" s="622"/>
      <c r="C12" s="622"/>
      <c r="D12" s="622">
        <f t="shared" ref="D12:D28" si="3">SUM(B12:C12)</f>
        <v>0</v>
      </c>
      <c r="E12" s="622"/>
      <c r="F12" s="622"/>
      <c r="G12" s="622">
        <f t="shared" ref="G12:G28" si="4">SUM(E12:F12)</f>
        <v>0</v>
      </c>
    </row>
    <row r="13" spans="1:7" ht="15.75" x14ac:dyDescent="0.25">
      <c r="A13" s="621" t="s">
        <v>533</v>
      </c>
      <c r="B13" s="622">
        <v>1333</v>
      </c>
      <c r="C13" s="622">
        <v>175964</v>
      </c>
      <c r="D13" s="688">
        <f t="shared" si="3"/>
        <v>177297</v>
      </c>
      <c r="E13" s="622">
        <v>1088</v>
      </c>
      <c r="F13" s="622">
        <v>40267</v>
      </c>
      <c r="G13" s="688">
        <f t="shared" si="4"/>
        <v>41355</v>
      </c>
    </row>
    <row r="14" spans="1:7" ht="15.75" x14ac:dyDescent="0.25">
      <c r="A14" s="621" t="s">
        <v>534</v>
      </c>
      <c r="B14" s="622">
        <v>173</v>
      </c>
      <c r="C14" s="622">
        <v>22876</v>
      </c>
      <c r="D14" s="688">
        <f t="shared" si="3"/>
        <v>23049</v>
      </c>
      <c r="E14" s="622">
        <v>141</v>
      </c>
      <c r="F14" s="622">
        <v>5235</v>
      </c>
      <c r="G14" s="688">
        <f t="shared" si="4"/>
        <v>5376</v>
      </c>
    </row>
    <row r="15" spans="1:7" ht="15.75" x14ac:dyDescent="0.25">
      <c r="A15" s="621" t="s">
        <v>535</v>
      </c>
      <c r="B15" s="622"/>
      <c r="C15" s="622"/>
      <c r="D15" s="688">
        <f t="shared" si="3"/>
        <v>0</v>
      </c>
      <c r="E15" s="622">
        <v>0</v>
      </c>
      <c r="F15" s="622">
        <v>0</v>
      </c>
      <c r="G15" s="688">
        <f t="shared" si="4"/>
        <v>0</v>
      </c>
    </row>
    <row r="16" spans="1:7" ht="15.75" x14ac:dyDescent="0.25">
      <c r="A16" s="621" t="s">
        <v>534</v>
      </c>
      <c r="B16" s="622"/>
      <c r="C16" s="622"/>
      <c r="D16" s="688">
        <f t="shared" si="3"/>
        <v>0</v>
      </c>
      <c r="E16" s="622">
        <v>0</v>
      </c>
      <c r="F16" s="622">
        <v>0</v>
      </c>
      <c r="G16" s="688">
        <f t="shared" si="4"/>
        <v>0</v>
      </c>
    </row>
    <row r="17" spans="1:7" ht="15.75" x14ac:dyDescent="0.25">
      <c r="A17" s="621" t="s">
        <v>536</v>
      </c>
      <c r="B17" s="622">
        <v>12</v>
      </c>
      <c r="C17" s="622">
        <v>1548</v>
      </c>
      <c r="D17" s="688">
        <f t="shared" si="3"/>
        <v>1560</v>
      </c>
      <c r="E17" s="622">
        <v>9</v>
      </c>
      <c r="F17" s="622">
        <v>351</v>
      </c>
      <c r="G17" s="688">
        <f t="shared" si="4"/>
        <v>360</v>
      </c>
    </row>
    <row r="18" spans="1:7" ht="15.75" x14ac:dyDescent="0.25">
      <c r="A18" s="621" t="s">
        <v>537</v>
      </c>
      <c r="B18" s="622">
        <v>4</v>
      </c>
      <c r="C18" s="622">
        <v>517</v>
      </c>
      <c r="D18" s="688">
        <f t="shared" si="3"/>
        <v>521</v>
      </c>
      <c r="E18" s="622">
        <v>3</v>
      </c>
      <c r="F18" s="622">
        <v>115</v>
      </c>
      <c r="G18" s="688">
        <f t="shared" si="4"/>
        <v>118</v>
      </c>
    </row>
    <row r="19" spans="1:7" ht="15.75" x14ac:dyDescent="0.25">
      <c r="A19" s="621" t="s">
        <v>538</v>
      </c>
      <c r="B19" s="622"/>
      <c r="C19" s="622">
        <v>24903</v>
      </c>
      <c r="D19" s="688">
        <f t="shared" si="3"/>
        <v>24903</v>
      </c>
      <c r="E19" s="622"/>
      <c r="F19" s="622">
        <v>0</v>
      </c>
      <c r="G19" s="688">
        <f t="shared" si="4"/>
        <v>0</v>
      </c>
    </row>
    <row r="20" spans="1:7" ht="15.75" x14ac:dyDescent="0.25">
      <c r="A20" s="621" t="s">
        <v>539</v>
      </c>
      <c r="B20" s="622"/>
      <c r="C20" s="622">
        <v>3237</v>
      </c>
      <c r="D20" s="688">
        <f t="shared" si="3"/>
        <v>3237</v>
      </c>
      <c r="E20" s="622"/>
      <c r="F20" s="622">
        <v>0</v>
      </c>
      <c r="G20" s="688">
        <f t="shared" si="4"/>
        <v>0</v>
      </c>
    </row>
    <row r="21" spans="1:7" ht="15.75" x14ac:dyDescent="0.25">
      <c r="A21" s="621" t="s">
        <v>623</v>
      </c>
      <c r="B21" s="622"/>
      <c r="C21" s="622">
        <v>3471</v>
      </c>
      <c r="D21" s="688">
        <f t="shared" si="3"/>
        <v>3471</v>
      </c>
      <c r="E21" s="622"/>
      <c r="F21" s="622">
        <v>0</v>
      </c>
      <c r="G21" s="688">
        <f t="shared" si="4"/>
        <v>0</v>
      </c>
    </row>
    <row r="22" spans="1:7" ht="15.75" x14ac:dyDescent="0.25">
      <c r="A22" s="621" t="s">
        <v>609</v>
      </c>
      <c r="B22" s="622">
        <v>149</v>
      </c>
      <c r="C22" s="622">
        <v>19703</v>
      </c>
      <c r="D22" s="688">
        <f t="shared" si="3"/>
        <v>19852</v>
      </c>
      <c r="E22" s="622">
        <v>62</v>
      </c>
      <c r="F22" s="622">
        <v>2293</v>
      </c>
      <c r="G22" s="688">
        <f t="shared" si="4"/>
        <v>2355</v>
      </c>
    </row>
    <row r="23" spans="1:7" ht="15.75" x14ac:dyDescent="0.25">
      <c r="A23" s="621" t="s">
        <v>593</v>
      </c>
      <c r="B23" s="622">
        <v>48</v>
      </c>
      <c r="C23" s="622">
        <v>6273</v>
      </c>
      <c r="D23" s="688">
        <f t="shared" si="3"/>
        <v>6321</v>
      </c>
      <c r="E23" s="622">
        <v>43</v>
      </c>
      <c r="F23" s="622">
        <v>1591</v>
      </c>
      <c r="G23" s="688">
        <f t="shared" si="4"/>
        <v>1634</v>
      </c>
    </row>
    <row r="24" spans="1:7" ht="15.75" x14ac:dyDescent="0.25">
      <c r="A24" s="621" t="s">
        <v>598</v>
      </c>
      <c r="B24" s="622">
        <v>9</v>
      </c>
      <c r="C24" s="622">
        <v>1191</v>
      </c>
      <c r="D24" s="688">
        <f t="shared" si="3"/>
        <v>1200</v>
      </c>
      <c r="E24" s="622">
        <v>13</v>
      </c>
      <c r="F24" s="622">
        <v>487</v>
      </c>
      <c r="G24" s="688">
        <f t="shared" si="4"/>
        <v>500</v>
      </c>
    </row>
    <row r="25" spans="1:7" ht="15.75" x14ac:dyDescent="0.25">
      <c r="A25" s="621" t="s">
        <v>634</v>
      </c>
      <c r="B25" s="622"/>
      <c r="C25" s="622"/>
      <c r="D25" s="688"/>
      <c r="E25" s="622"/>
      <c r="F25" s="622"/>
      <c r="G25" s="688"/>
    </row>
    <row r="26" spans="1:7" ht="15.75" x14ac:dyDescent="0.25">
      <c r="A26" s="621" t="s">
        <v>622</v>
      </c>
      <c r="B26" s="622">
        <v>10</v>
      </c>
      <c r="C26" s="622">
        <v>1290</v>
      </c>
      <c r="D26" s="622">
        <f t="shared" si="3"/>
        <v>1300</v>
      </c>
      <c r="E26" s="622">
        <v>6</v>
      </c>
      <c r="F26" s="622">
        <v>244</v>
      </c>
      <c r="G26" s="622">
        <f t="shared" si="4"/>
        <v>250</v>
      </c>
    </row>
    <row r="27" spans="1:7" ht="15.75" x14ac:dyDescent="0.25">
      <c r="A27" s="621" t="s">
        <v>635</v>
      </c>
      <c r="B27" s="622">
        <v>3</v>
      </c>
      <c r="C27" s="622">
        <v>431</v>
      </c>
      <c r="D27" s="622">
        <f t="shared" si="3"/>
        <v>434</v>
      </c>
      <c r="E27" s="622">
        <v>2</v>
      </c>
      <c r="F27" s="622">
        <v>81</v>
      </c>
      <c r="G27" s="622">
        <f t="shared" si="4"/>
        <v>83</v>
      </c>
    </row>
    <row r="28" spans="1:7" ht="15.75" x14ac:dyDescent="0.25">
      <c r="A28" s="621" t="s">
        <v>608</v>
      </c>
      <c r="B28" s="622"/>
      <c r="C28" s="622"/>
      <c r="D28" s="622"/>
      <c r="E28" s="622"/>
      <c r="F28" s="622"/>
      <c r="G28" s="622"/>
    </row>
    <row r="29" spans="1:7" ht="15.75" x14ac:dyDescent="0.25">
      <c r="A29" s="618" t="s">
        <v>141</v>
      </c>
      <c r="B29" s="624">
        <f>SUM(B13:B28)</f>
        <v>1741</v>
      </c>
      <c r="C29" s="624">
        <f t="shared" ref="C29:D29" si="5">SUM(C13:C28)</f>
        <v>261404</v>
      </c>
      <c r="D29" s="624">
        <f t="shared" si="5"/>
        <v>263145</v>
      </c>
      <c r="E29" s="624">
        <f>SUM(E13:E28)</f>
        <v>1367</v>
      </c>
      <c r="F29" s="624">
        <f t="shared" ref="F29:G29" si="6">SUM(F13:F28)</f>
        <v>50664</v>
      </c>
      <c r="G29" s="624">
        <f t="shared" si="6"/>
        <v>52031</v>
      </c>
    </row>
    <row r="30" spans="1:7" ht="15.75" x14ac:dyDescent="0.25">
      <c r="A30" s="619" t="s">
        <v>540</v>
      </c>
      <c r="B30" s="689">
        <f>B11-B29</f>
        <v>74</v>
      </c>
      <c r="C30" s="689">
        <f t="shared" ref="C30:D30" si="7">C11-C29</f>
        <v>6896</v>
      </c>
      <c r="D30" s="689">
        <f t="shared" si="7"/>
        <v>6970</v>
      </c>
      <c r="E30" s="689">
        <f>E11-E29</f>
        <v>60</v>
      </c>
      <c r="F30" s="689">
        <f t="shared" ref="F30:G30" si="8">F11-F29</f>
        <v>2136</v>
      </c>
      <c r="G30" s="689">
        <f t="shared" si="8"/>
        <v>2196</v>
      </c>
    </row>
    <row r="31" spans="1:7" ht="15.75" x14ac:dyDescent="0.25">
      <c r="A31" s="620" t="s">
        <v>541</v>
      </c>
      <c r="B31" s="626"/>
      <c r="C31" s="626"/>
      <c r="D31" s="627"/>
      <c r="E31" s="626"/>
      <c r="F31" s="626"/>
      <c r="G31" s="627"/>
    </row>
    <row r="32" spans="1:7" ht="15.75" x14ac:dyDescent="0.25">
      <c r="A32" s="628"/>
      <c r="B32" s="631"/>
      <c r="C32" s="631"/>
      <c r="D32" s="631"/>
    </row>
    <row r="33" spans="1:4" ht="15.75" x14ac:dyDescent="0.25">
      <c r="A33" s="628"/>
      <c r="B33" s="631"/>
      <c r="C33" s="631"/>
      <c r="D33" s="631"/>
    </row>
    <row r="34" spans="1:4" ht="15.75" x14ac:dyDescent="0.25">
      <c r="A34" s="628"/>
      <c r="B34" s="631"/>
      <c r="C34" s="631"/>
      <c r="D34" s="631"/>
    </row>
    <row r="35" spans="1:4" ht="15.75" x14ac:dyDescent="0.25">
      <c r="A35" s="617"/>
      <c r="B35" s="632"/>
      <c r="C35" s="632"/>
      <c r="D35" s="632"/>
    </row>
    <row r="36" spans="1:4" ht="15.75" x14ac:dyDescent="0.25">
      <c r="A36" s="628"/>
      <c r="B36" s="631"/>
      <c r="C36" s="631"/>
      <c r="D36" s="631"/>
    </row>
    <row r="37" spans="1:4" ht="15.75" x14ac:dyDescent="0.25">
      <c r="A37" s="628"/>
      <c r="B37" s="631"/>
      <c r="C37" s="631"/>
      <c r="D37" s="631"/>
    </row>
    <row r="38" spans="1:4" ht="15.75" x14ac:dyDescent="0.25">
      <c r="A38" s="628"/>
      <c r="B38" s="631"/>
      <c r="C38" s="631"/>
      <c r="D38" s="631"/>
    </row>
    <row r="39" spans="1:4" ht="15.75" x14ac:dyDescent="0.25">
      <c r="A39" s="628"/>
      <c r="B39" s="631"/>
      <c r="C39" s="631"/>
      <c r="D39" s="631"/>
    </row>
    <row r="40" spans="1:4" ht="15.75" x14ac:dyDescent="0.25">
      <c r="A40" s="628"/>
      <c r="B40" s="631"/>
      <c r="C40" s="631"/>
      <c r="D40" s="631"/>
    </row>
    <row r="41" spans="1:4" ht="15.75" x14ac:dyDescent="0.25">
      <c r="A41" s="617"/>
      <c r="B41" s="632"/>
      <c r="C41" s="632"/>
      <c r="D41" s="632"/>
    </row>
    <row r="42" spans="1:4" ht="15.75" x14ac:dyDescent="0.25">
      <c r="A42" s="633"/>
      <c r="B42" s="632"/>
      <c r="C42" s="632"/>
      <c r="D42" s="632"/>
    </row>
    <row r="43" spans="1:4" x14ac:dyDescent="0.25">
      <c r="B43" s="634"/>
      <c r="C43" s="634"/>
      <c r="D43" s="634"/>
    </row>
    <row r="44" spans="1:4" ht="15.75" x14ac:dyDescent="0.25">
      <c r="A44" s="628"/>
      <c r="B44" s="631"/>
      <c r="C44" s="631"/>
      <c r="D44" s="6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L47"/>
  <sheetViews>
    <sheetView topLeftCell="B1" zoomScaleNormal="100" workbookViewId="0">
      <selection activeCell="N25" sqref="N25"/>
    </sheetView>
  </sheetViews>
  <sheetFormatPr defaultRowHeight="12.75" x14ac:dyDescent="0.2"/>
  <cols>
    <col min="1" max="1" width="42.85546875" style="70" customWidth="1"/>
    <col min="2" max="2" width="10" style="70" customWidth="1"/>
    <col min="3" max="3" width="10.7109375" style="70" bestFit="1" customWidth="1"/>
    <col min="4" max="4" width="10" style="70" customWidth="1"/>
    <col min="5" max="5" width="47.28515625" style="70" customWidth="1"/>
    <col min="6" max="6" width="10" style="70" customWidth="1"/>
    <col min="7" max="7" width="9.85546875" style="70" customWidth="1"/>
    <col min="8" max="8" width="11" style="70" customWidth="1"/>
    <col min="9" max="9" width="37.85546875" style="70" customWidth="1"/>
    <col min="10" max="10" width="10.42578125" style="70" bestFit="1" customWidth="1"/>
    <col min="11" max="11" width="10.5703125" style="70" bestFit="1" customWidth="1"/>
    <col min="12" max="12" width="10.7109375" style="70" customWidth="1"/>
    <col min="13" max="16384" width="9.140625" style="70"/>
  </cols>
  <sheetData>
    <row r="1" spans="1:12" ht="15" x14ac:dyDescent="0.25">
      <c r="A1" s="62"/>
      <c r="B1" s="63"/>
      <c r="C1" s="64"/>
      <c r="D1" s="64"/>
      <c r="E1" s="65"/>
      <c r="F1" s="66"/>
      <c r="G1" s="67"/>
      <c r="H1" s="67"/>
      <c r="I1" s="68"/>
      <c r="J1" s="66"/>
      <c r="K1" s="67"/>
      <c r="L1" s="69"/>
    </row>
    <row r="2" spans="1:12" ht="15" x14ac:dyDescent="0.25">
      <c r="A2" s="71"/>
      <c r="B2" s="690" t="s">
        <v>6</v>
      </c>
      <c r="C2" s="691"/>
      <c r="D2" s="691"/>
      <c r="E2" s="72"/>
      <c r="F2" s="690" t="s">
        <v>6</v>
      </c>
      <c r="G2" s="691"/>
      <c r="H2" s="691"/>
      <c r="I2" s="71"/>
      <c r="J2" s="690" t="s">
        <v>6</v>
      </c>
      <c r="K2" s="691"/>
      <c r="L2" s="692"/>
    </row>
    <row r="3" spans="1:12" ht="15" x14ac:dyDescent="0.25">
      <c r="A3" s="73" t="s">
        <v>89</v>
      </c>
      <c r="B3" s="74">
        <v>2024</v>
      </c>
      <c r="C3" s="75">
        <v>2024</v>
      </c>
      <c r="D3" s="75">
        <v>2025</v>
      </c>
      <c r="E3" s="76" t="s">
        <v>90</v>
      </c>
      <c r="F3" s="74">
        <v>2024</v>
      </c>
      <c r="G3" s="74">
        <v>2024</v>
      </c>
      <c r="H3" s="75">
        <v>2025</v>
      </c>
      <c r="I3" s="77" t="s">
        <v>91</v>
      </c>
      <c r="J3" s="74">
        <v>2024</v>
      </c>
      <c r="K3" s="74">
        <v>2024</v>
      </c>
      <c r="L3" s="78">
        <v>2025</v>
      </c>
    </row>
    <row r="4" spans="1:12" ht="15" x14ac:dyDescent="0.25">
      <c r="A4" s="71"/>
      <c r="B4" s="74" t="s">
        <v>92</v>
      </c>
      <c r="C4" s="79" t="s">
        <v>93</v>
      </c>
      <c r="D4" s="75" t="s">
        <v>94</v>
      </c>
      <c r="E4" s="80"/>
      <c r="F4" s="74" t="s">
        <v>92</v>
      </c>
      <c r="G4" s="81" t="s">
        <v>93</v>
      </c>
      <c r="H4" s="79" t="s">
        <v>94</v>
      </c>
      <c r="I4" s="82"/>
      <c r="J4" s="74" t="s">
        <v>92</v>
      </c>
      <c r="K4" s="81" t="s">
        <v>93</v>
      </c>
      <c r="L4" s="83" t="s">
        <v>94</v>
      </c>
    </row>
    <row r="5" spans="1:12" ht="15" x14ac:dyDescent="0.25">
      <c r="A5" s="84"/>
      <c r="B5" s="85" t="s">
        <v>95</v>
      </c>
      <c r="C5" s="79" t="s">
        <v>95</v>
      </c>
      <c r="D5" s="85" t="s">
        <v>95</v>
      </c>
      <c r="E5" s="86"/>
      <c r="F5" s="85" t="s">
        <v>95</v>
      </c>
      <c r="G5" s="81" t="s">
        <v>95</v>
      </c>
      <c r="H5" s="79" t="s">
        <v>95</v>
      </c>
      <c r="I5" s="87"/>
      <c r="J5" s="85" t="s">
        <v>95</v>
      </c>
      <c r="K5" s="81" t="s">
        <v>95</v>
      </c>
      <c r="L5" s="83" t="s">
        <v>95</v>
      </c>
    </row>
    <row r="6" spans="1:12" x14ac:dyDescent="0.2">
      <c r="A6" s="88" t="s">
        <v>96</v>
      </c>
      <c r="B6" s="89">
        <v>0</v>
      </c>
      <c r="C6" s="89">
        <v>0</v>
      </c>
      <c r="D6" s="89"/>
      <c r="E6" s="90" t="s">
        <v>97</v>
      </c>
      <c r="F6" s="89">
        <v>0</v>
      </c>
      <c r="G6" s="89">
        <v>0</v>
      </c>
      <c r="H6" s="89">
        <v>0</v>
      </c>
      <c r="I6" s="89" t="s">
        <v>98</v>
      </c>
      <c r="J6" s="89">
        <f t="shared" ref="J6:L11" si="0">B6+F6</f>
        <v>0</v>
      </c>
      <c r="K6" s="89">
        <f t="shared" si="0"/>
        <v>0</v>
      </c>
      <c r="L6" s="91">
        <f t="shared" si="0"/>
        <v>0</v>
      </c>
    </row>
    <row r="7" spans="1:12" x14ac:dyDescent="0.2">
      <c r="A7" s="92" t="s">
        <v>99</v>
      </c>
      <c r="B7" s="93">
        <v>0</v>
      </c>
      <c r="C7" s="93">
        <v>0</v>
      </c>
      <c r="D7" s="93"/>
      <c r="E7" s="94" t="s">
        <v>100</v>
      </c>
      <c r="F7" s="93">
        <v>0</v>
      </c>
      <c r="G7" s="93">
        <v>0</v>
      </c>
      <c r="H7" s="93">
        <v>0</v>
      </c>
      <c r="I7" s="92" t="s">
        <v>101</v>
      </c>
      <c r="J7" s="89">
        <f t="shared" si="0"/>
        <v>0</v>
      </c>
      <c r="K7" s="89">
        <f t="shared" si="0"/>
        <v>0</v>
      </c>
      <c r="L7" s="91">
        <f t="shared" si="0"/>
        <v>0</v>
      </c>
    </row>
    <row r="8" spans="1:12" x14ac:dyDescent="0.2">
      <c r="A8" s="95" t="s">
        <v>102</v>
      </c>
      <c r="B8" s="93">
        <v>504678</v>
      </c>
      <c r="C8" s="93">
        <v>504678</v>
      </c>
      <c r="D8" s="93">
        <v>580607</v>
      </c>
      <c r="E8" s="96" t="s">
        <v>103</v>
      </c>
      <c r="F8" s="93">
        <v>0</v>
      </c>
      <c r="G8" s="93">
        <v>0</v>
      </c>
      <c r="H8" s="93">
        <v>0</v>
      </c>
      <c r="I8" s="93" t="s">
        <v>104</v>
      </c>
      <c r="J8" s="93">
        <f t="shared" si="0"/>
        <v>504678</v>
      </c>
      <c r="K8" s="93">
        <f t="shared" si="0"/>
        <v>504678</v>
      </c>
      <c r="L8" s="97">
        <f t="shared" si="0"/>
        <v>580607</v>
      </c>
    </row>
    <row r="9" spans="1:12" x14ac:dyDescent="0.2">
      <c r="A9" s="95" t="s">
        <v>105</v>
      </c>
      <c r="B9" s="93">
        <v>0</v>
      </c>
      <c r="C9" s="93">
        <v>0</v>
      </c>
      <c r="D9" s="93">
        <v>0</v>
      </c>
      <c r="E9" s="96" t="s">
        <v>105</v>
      </c>
      <c r="F9" s="93">
        <v>0</v>
      </c>
      <c r="G9" s="93">
        <v>0</v>
      </c>
      <c r="H9" s="93">
        <v>0</v>
      </c>
      <c r="I9" s="95" t="s">
        <v>105</v>
      </c>
      <c r="J9" s="93">
        <f t="shared" si="0"/>
        <v>0</v>
      </c>
      <c r="K9" s="93">
        <f t="shared" si="0"/>
        <v>0</v>
      </c>
      <c r="L9" s="97">
        <f t="shared" si="0"/>
        <v>0</v>
      </c>
    </row>
    <row r="10" spans="1:12" x14ac:dyDescent="0.2">
      <c r="A10" s="92" t="s">
        <v>106</v>
      </c>
      <c r="B10" s="93">
        <v>0</v>
      </c>
      <c r="C10" s="93">
        <v>0</v>
      </c>
      <c r="D10" s="93">
        <v>0</v>
      </c>
      <c r="E10" s="94" t="s">
        <v>106</v>
      </c>
      <c r="F10" s="93">
        <v>0</v>
      </c>
      <c r="G10" s="93">
        <v>0</v>
      </c>
      <c r="H10" s="93">
        <v>0</v>
      </c>
      <c r="I10" s="92" t="s">
        <v>106</v>
      </c>
      <c r="J10" s="93">
        <f t="shared" si="0"/>
        <v>0</v>
      </c>
      <c r="K10" s="93">
        <f t="shared" si="0"/>
        <v>0</v>
      </c>
      <c r="L10" s="97">
        <f t="shared" si="0"/>
        <v>0</v>
      </c>
    </row>
    <row r="11" spans="1:12" x14ac:dyDescent="0.2">
      <c r="A11" s="92" t="s">
        <v>107</v>
      </c>
      <c r="B11" s="93"/>
      <c r="C11" s="93"/>
      <c r="D11" s="93">
        <v>0</v>
      </c>
      <c r="E11" s="94" t="s">
        <v>108</v>
      </c>
      <c r="F11" s="93">
        <v>0</v>
      </c>
      <c r="G11" s="93"/>
      <c r="H11" s="93">
        <v>0</v>
      </c>
      <c r="I11" s="92" t="s">
        <v>109</v>
      </c>
      <c r="J11" s="93">
        <f t="shared" si="0"/>
        <v>0</v>
      </c>
      <c r="K11" s="93">
        <f t="shared" si="0"/>
        <v>0</v>
      </c>
      <c r="L11" s="97">
        <f t="shared" si="0"/>
        <v>0</v>
      </c>
    </row>
    <row r="12" spans="1:12" ht="13.5" thickBot="1" x14ac:dyDescent="0.25">
      <c r="A12" s="98" t="s">
        <v>110</v>
      </c>
      <c r="B12" s="99">
        <f>SUM(B6:B10)</f>
        <v>504678</v>
      </c>
      <c r="C12" s="99">
        <f>SUM(C6:C10)</f>
        <v>504678</v>
      </c>
      <c r="D12" s="99">
        <f>SUM(D6:D11)</f>
        <v>580607</v>
      </c>
      <c r="E12" s="100" t="s">
        <v>111</v>
      </c>
      <c r="F12" s="101">
        <f>SUM(F6:F11)</f>
        <v>0</v>
      </c>
      <c r="G12" s="101">
        <f>SUM(G6:G10)</f>
        <v>0</v>
      </c>
      <c r="H12" s="101">
        <f>SUM(H7:H11)</f>
        <v>0</v>
      </c>
      <c r="I12" s="102" t="s">
        <v>112</v>
      </c>
      <c r="J12" s="101">
        <f>SUM(J6:J11)</f>
        <v>504678</v>
      </c>
      <c r="K12" s="101">
        <f>SUM(K6:K10)</f>
        <v>504678</v>
      </c>
      <c r="L12" s="103">
        <f>SUM(L6:L11)</f>
        <v>580607</v>
      </c>
    </row>
    <row r="13" spans="1:12" x14ac:dyDescent="0.2">
      <c r="A13" s="104"/>
      <c r="B13" s="105"/>
      <c r="C13" s="105"/>
      <c r="D13" s="105"/>
      <c r="E13" s="104"/>
      <c r="F13" s="105"/>
      <c r="G13" s="105"/>
      <c r="H13" s="105"/>
      <c r="I13" s="104"/>
      <c r="J13" s="105"/>
      <c r="K13" s="105"/>
      <c r="L13" s="105"/>
    </row>
    <row r="14" spans="1:12" ht="15" x14ac:dyDescent="0.25">
      <c r="A14" s="106"/>
      <c r="B14" s="107"/>
      <c r="C14" s="107"/>
      <c r="D14" s="107"/>
      <c r="E14" s="106"/>
      <c r="F14" s="107"/>
      <c r="G14" s="107"/>
      <c r="H14" s="107"/>
      <c r="I14" s="106"/>
      <c r="J14" s="107"/>
      <c r="K14" s="107"/>
      <c r="L14" s="107"/>
    </row>
    <row r="15" spans="1:12" ht="15" x14ac:dyDescent="0.25">
      <c r="A15" s="106"/>
      <c r="B15" s="107"/>
      <c r="C15" s="107"/>
      <c r="D15" s="107"/>
      <c r="E15" s="106"/>
      <c r="F15" s="107"/>
      <c r="G15" s="107"/>
      <c r="H15" s="107"/>
      <c r="I15" s="106"/>
      <c r="J15" s="107"/>
      <c r="K15" s="107"/>
      <c r="L15" s="107"/>
    </row>
    <row r="16" spans="1:12" ht="15.75" thickBot="1" x14ac:dyDescent="0.3">
      <c r="A16" s="106"/>
      <c r="B16" s="107"/>
      <c r="C16" s="107"/>
      <c r="D16" s="107"/>
      <c r="E16" s="106"/>
      <c r="F16" s="107"/>
      <c r="G16" s="107"/>
      <c r="H16" s="107"/>
      <c r="I16" s="106"/>
      <c r="J16" s="107"/>
      <c r="K16" s="107"/>
      <c r="L16" s="107"/>
    </row>
    <row r="17" spans="1:12" ht="15" x14ac:dyDescent="0.25">
      <c r="A17" s="108"/>
      <c r="B17" s="63"/>
      <c r="C17" s="64"/>
      <c r="D17" s="64"/>
      <c r="E17" s="109"/>
      <c r="F17" s="66"/>
      <c r="G17" s="67"/>
      <c r="H17" s="67"/>
      <c r="I17" s="110"/>
      <c r="J17" s="66"/>
      <c r="K17" s="67"/>
      <c r="L17" s="69"/>
    </row>
    <row r="18" spans="1:12" ht="15" x14ac:dyDescent="0.25">
      <c r="A18" s="82"/>
      <c r="B18" s="690" t="s">
        <v>6</v>
      </c>
      <c r="C18" s="691"/>
      <c r="D18" s="691"/>
      <c r="E18" s="80"/>
      <c r="F18" s="690" t="s">
        <v>6</v>
      </c>
      <c r="G18" s="691"/>
      <c r="H18" s="691"/>
      <c r="I18" s="82"/>
      <c r="J18" s="690" t="s">
        <v>6</v>
      </c>
      <c r="K18" s="691"/>
      <c r="L18" s="692"/>
    </row>
    <row r="19" spans="1:12" ht="15" x14ac:dyDescent="0.25">
      <c r="A19" s="77" t="s">
        <v>113</v>
      </c>
      <c r="B19" s="74">
        <v>2024</v>
      </c>
      <c r="C19" s="74">
        <v>2024</v>
      </c>
      <c r="D19" s="74">
        <v>2025</v>
      </c>
      <c r="E19" s="76" t="s">
        <v>114</v>
      </c>
      <c r="F19" s="74">
        <v>2024</v>
      </c>
      <c r="G19" s="74">
        <v>2024</v>
      </c>
      <c r="H19" s="75">
        <v>2025</v>
      </c>
      <c r="I19" s="77" t="s">
        <v>115</v>
      </c>
      <c r="J19" s="74">
        <v>2024</v>
      </c>
      <c r="K19" s="74">
        <v>2024</v>
      </c>
      <c r="L19" s="78">
        <v>2025</v>
      </c>
    </row>
    <row r="20" spans="1:12" ht="15" x14ac:dyDescent="0.25">
      <c r="A20" s="82"/>
      <c r="B20" s="74" t="s">
        <v>92</v>
      </c>
      <c r="C20" s="81" t="s">
        <v>93</v>
      </c>
      <c r="D20" s="75" t="s">
        <v>94</v>
      </c>
      <c r="E20" s="80"/>
      <c r="F20" s="74" t="s">
        <v>92</v>
      </c>
      <c r="G20" s="81" t="s">
        <v>93</v>
      </c>
      <c r="H20" s="79" t="s">
        <v>94</v>
      </c>
      <c r="I20" s="82"/>
      <c r="J20" s="74" t="s">
        <v>92</v>
      </c>
      <c r="K20" s="81" t="s">
        <v>93</v>
      </c>
      <c r="L20" s="83" t="s">
        <v>94</v>
      </c>
    </row>
    <row r="21" spans="1:12" ht="15" x14ac:dyDescent="0.25">
      <c r="A21" s="87"/>
      <c r="B21" s="85" t="s">
        <v>95</v>
      </c>
      <c r="C21" s="81" t="s">
        <v>95</v>
      </c>
      <c r="D21" s="85" t="s">
        <v>95</v>
      </c>
      <c r="E21" s="86"/>
      <c r="F21" s="85" t="s">
        <v>95</v>
      </c>
      <c r="G21" s="81" t="s">
        <v>95</v>
      </c>
      <c r="H21" s="79" t="s">
        <v>95</v>
      </c>
      <c r="I21" s="87"/>
      <c r="J21" s="85" t="s">
        <v>95</v>
      </c>
      <c r="K21" s="81" t="s">
        <v>95</v>
      </c>
      <c r="L21" s="83" t="s">
        <v>95</v>
      </c>
    </row>
    <row r="22" spans="1:12" x14ac:dyDescent="0.2">
      <c r="A22" s="111" t="s">
        <v>116</v>
      </c>
      <c r="B22" s="93">
        <v>0</v>
      </c>
      <c r="C22" s="93">
        <v>0</v>
      </c>
      <c r="D22" s="93">
        <v>0</v>
      </c>
      <c r="E22" s="96" t="s">
        <v>117</v>
      </c>
      <c r="F22" s="93">
        <v>0</v>
      </c>
      <c r="G22" s="93">
        <v>0</v>
      </c>
      <c r="H22" s="93">
        <v>0</v>
      </c>
      <c r="I22" s="93" t="s">
        <v>118</v>
      </c>
      <c r="J22" s="89">
        <f t="shared" ref="J22:L25" si="1">B22+F22</f>
        <v>0</v>
      </c>
      <c r="K22" s="89">
        <f t="shared" si="1"/>
        <v>0</v>
      </c>
      <c r="L22" s="91">
        <f t="shared" si="1"/>
        <v>0</v>
      </c>
    </row>
    <row r="23" spans="1:12" x14ac:dyDescent="0.2">
      <c r="A23" s="92" t="s">
        <v>119</v>
      </c>
      <c r="B23" s="93">
        <v>0</v>
      </c>
      <c r="C23" s="93">
        <v>0</v>
      </c>
      <c r="D23" s="93">
        <v>0</v>
      </c>
      <c r="E23" s="94" t="s">
        <v>120</v>
      </c>
      <c r="F23" s="93">
        <v>0</v>
      </c>
      <c r="G23" s="93">
        <v>0</v>
      </c>
      <c r="H23" s="93">
        <v>0</v>
      </c>
      <c r="I23" s="92" t="s">
        <v>121</v>
      </c>
      <c r="J23" s="89">
        <f t="shared" si="1"/>
        <v>0</v>
      </c>
      <c r="K23" s="89">
        <f t="shared" si="1"/>
        <v>0</v>
      </c>
      <c r="L23" s="91">
        <f t="shared" si="1"/>
        <v>0</v>
      </c>
    </row>
    <row r="24" spans="1:12" x14ac:dyDescent="0.2">
      <c r="A24" s="111" t="s">
        <v>122</v>
      </c>
      <c r="B24" s="93">
        <v>502278</v>
      </c>
      <c r="C24" s="93">
        <v>502278</v>
      </c>
      <c r="D24" s="93">
        <v>580607</v>
      </c>
      <c r="E24" s="96" t="s">
        <v>123</v>
      </c>
      <c r="F24" s="93">
        <v>2400</v>
      </c>
      <c r="G24" s="93">
        <v>2400</v>
      </c>
      <c r="H24" s="93">
        <v>0</v>
      </c>
      <c r="I24" s="93" t="s">
        <v>124</v>
      </c>
      <c r="J24" s="93">
        <f t="shared" si="1"/>
        <v>504678</v>
      </c>
      <c r="K24" s="93">
        <f t="shared" si="1"/>
        <v>504678</v>
      </c>
      <c r="L24" s="97">
        <f t="shared" si="1"/>
        <v>580607</v>
      </c>
    </row>
    <row r="25" spans="1:12" x14ac:dyDescent="0.2">
      <c r="A25" s="112" t="s">
        <v>125</v>
      </c>
      <c r="B25" s="93">
        <v>0</v>
      </c>
      <c r="C25" s="93">
        <v>0</v>
      </c>
      <c r="D25" s="93">
        <v>0</v>
      </c>
      <c r="E25" s="112" t="s">
        <v>125</v>
      </c>
      <c r="F25" s="93">
        <v>0</v>
      </c>
      <c r="G25" s="93">
        <v>0</v>
      </c>
      <c r="H25" s="93">
        <v>0</v>
      </c>
      <c r="I25" s="112" t="s">
        <v>125</v>
      </c>
      <c r="J25" s="93">
        <f t="shared" si="1"/>
        <v>0</v>
      </c>
      <c r="K25" s="93">
        <f t="shared" si="1"/>
        <v>0</v>
      </c>
      <c r="L25" s="113">
        <f t="shared" si="1"/>
        <v>0</v>
      </c>
    </row>
    <row r="26" spans="1:12" ht="15.75" customHeight="1" x14ac:dyDescent="0.2">
      <c r="A26" s="114" t="s">
        <v>126</v>
      </c>
      <c r="B26" s="99">
        <v>0</v>
      </c>
      <c r="C26" s="99">
        <v>0</v>
      </c>
      <c r="D26" s="99">
        <v>0</v>
      </c>
      <c r="E26" s="115"/>
      <c r="F26" s="93"/>
      <c r="G26" s="93">
        <v>0</v>
      </c>
      <c r="H26" s="93">
        <v>0</v>
      </c>
      <c r="I26" s="93" t="s">
        <v>127</v>
      </c>
      <c r="J26" s="93">
        <v>0</v>
      </c>
      <c r="K26" s="93">
        <v>0</v>
      </c>
      <c r="L26" s="116">
        <f>D26+H26</f>
        <v>0</v>
      </c>
    </row>
    <row r="27" spans="1:12" ht="13.5" thickBot="1" x14ac:dyDescent="0.25">
      <c r="A27" s="117" t="s">
        <v>128</v>
      </c>
      <c r="B27" s="99">
        <f>B22+B24+B25</f>
        <v>502278</v>
      </c>
      <c r="C27" s="99">
        <f>C22+C24+C25</f>
        <v>502278</v>
      </c>
      <c r="D27" s="99">
        <f>D22+D24+D25</f>
        <v>580607</v>
      </c>
      <c r="E27" s="118" t="s">
        <v>129</v>
      </c>
      <c r="F27" s="101">
        <f>F22+F24+F25</f>
        <v>2400</v>
      </c>
      <c r="G27" s="101">
        <f>G22+G24+G25</f>
        <v>2400</v>
      </c>
      <c r="H27" s="101">
        <f>H22+H24+H25</f>
        <v>0</v>
      </c>
      <c r="I27" s="102" t="s">
        <v>130</v>
      </c>
      <c r="J27" s="101">
        <f>J22+J24+J25</f>
        <v>504678</v>
      </c>
      <c r="K27" s="101">
        <f>K22+K23+K24+K25</f>
        <v>504678</v>
      </c>
      <c r="L27" s="103">
        <f>L22+L24+L25</f>
        <v>580607</v>
      </c>
    </row>
    <row r="28" spans="1:12" x14ac:dyDescent="0.2">
      <c r="A28" s="119"/>
      <c r="B28" s="120"/>
      <c r="C28" s="105"/>
      <c r="D28" s="105"/>
      <c r="E28" s="119"/>
      <c r="F28" s="120"/>
      <c r="G28" s="105"/>
      <c r="H28" s="105"/>
      <c r="I28" s="119"/>
      <c r="J28" s="120"/>
      <c r="K28" s="105"/>
      <c r="L28" s="105"/>
    </row>
    <row r="29" spans="1:12" x14ac:dyDescent="0.2">
      <c r="A29" s="119"/>
      <c r="B29" s="120"/>
      <c r="C29" s="105"/>
      <c r="D29" s="105"/>
      <c r="E29" s="119"/>
      <c r="F29" s="120"/>
      <c r="G29" s="105"/>
      <c r="H29" s="105"/>
      <c r="I29" s="119"/>
      <c r="J29" s="120"/>
      <c r="K29" s="105"/>
      <c r="L29" s="105"/>
    </row>
    <row r="30" spans="1:12" x14ac:dyDescent="0.2">
      <c r="A30" s="119"/>
      <c r="B30" s="120"/>
      <c r="C30" s="105"/>
      <c r="D30" s="105"/>
      <c r="E30" s="119"/>
      <c r="F30" s="120"/>
      <c r="G30" s="105"/>
      <c r="H30" s="105"/>
      <c r="I30" s="119"/>
      <c r="J30" s="120"/>
      <c r="K30" s="105"/>
      <c r="L30" s="105"/>
    </row>
    <row r="31" spans="1:12" x14ac:dyDescent="0.2">
      <c r="A31" s="119"/>
      <c r="B31" s="120"/>
      <c r="C31" s="105"/>
      <c r="D31" s="105"/>
      <c r="E31" s="119"/>
      <c r="F31" s="120"/>
      <c r="G31" s="105"/>
      <c r="H31" s="105"/>
      <c r="I31" s="119"/>
      <c r="J31" s="120"/>
      <c r="K31" s="105"/>
      <c r="L31" s="105"/>
    </row>
    <row r="32" spans="1:12" ht="13.5" thickBot="1" x14ac:dyDescent="0.25">
      <c r="A32" s="104"/>
      <c r="B32" s="105"/>
      <c r="C32" s="105"/>
      <c r="D32" s="105"/>
      <c r="E32" s="104"/>
      <c r="F32" s="105"/>
      <c r="G32" s="105"/>
      <c r="H32" s="105"/>
      <c r="I32" s="104"/>
      <c r="J32" s="105"/>
      <c r="K32" s="105"/>
      <c r="L32" s="105"/>
    </row>
    <row r="33" spans="1:12" x14ac:dyDescent="0.2">
      <c r="A33" s="121"/>
      <c r="B33" s="63"/>
      <c r="C33" s="64"/>
      <c r="D33" s="64"/>
      <c r="E33" s="122"/>
      <c r="F33" s="66"/>
      <c r="G33" s="67"/>
      <c r="H33" s="67"/>
      <c r="I33" s="123"/>
      <c r="J33" s="66"/>
      <c r="K33" s="67"/>
      <c r="L33" s="69"/>
    </row>
    <row r="34" spans="1:12" x14ac:dyDescent="0.2">
      <c r="A34" s="124"/>
      <c r="B34" s="690" t="s">
        <v>6</v>
      </c>
      <c r="C34" s="691"/>
      <c r="D34" s="691"/>
      <c r="E34" s="125"/>
      <c r="F34" s="690" t="s">
        <v>6</v>
      </c>
      <c r="G34" s="691"/>
      <c r="H34" s="691"/>
      <c r="I34" s="124"/>
      <c r="J34" s="690" t="s">
        <v>6</v>
      </c>
      <c r="K34" s="691"/>
      <c r="L34" s="692"/>
    </row>
    <row r="35" spans="1:12" ht="15.75" x14ac:dyDescent="0.25">
      <c r="A35" s="126" t="s">
        <v>131</v>
      </c>
      <c r="B35" s="74">
        <v>2024</v>
      </c>
      <c r="C35" s="74">
        <v>2024</v>
      </c>
      <c r="D35" s="74">
        <v>2025</v>
      </c>
      <c r="E35" s="127" t="s">
        <v>132</v>
      </c>
      <c r="F35" s="74">
        <v>2024</v>
      </c>
      <c r="G35" s="74">
        <v>2024</v>
      </c>
      <c r="H35" s="75">
        <v>2025</v>
      </c>
      <c r="I35" s="126" t="s">
        <v>133</v>
      </c>
      <c r="J35" s="74">
        <v>2024</v>
      </c>
      <c r="K35" s="74">
        <v>2024</v>
      </c>
      <c r="L35" s="78">
        <v>2025</v>
      </c>
    </row>
    <row r="36" spans="1:12" ht="15" x14ac:dyDescent="0.25">
      <c r="A36" s="124"/>
      <c r="B36" s="74" t="s">
        <v>92</v>
      </c>
      <c r="C36" s="81" t="s">
        <v>93</v>
      </c>
      <c r="D36" s="75" t="s">
        <v>94</v>
      </c>
      <c r="E36" s="125"/>
      <c r="F36" s="74" t="s">
        <v>92</v>
      </c>
      <c r="G36" s="81" t="s">
        <v>93</v>
      </c>
      <c r="H36" s="79" t="s">
        <v>94</v>
      </c>
      <c r="I36" s="124"/>
      <c r="J36" s="74" t="s">
        <v>92</v>
      </c>
      <c r="K36" s="81" t="s">
        <v>93</v>
      </c>
      <c r="L36" s="83" t="s">
        <v>94</v>
      </c>
    </row>
    <row r="37" spans="1:12" ht="15" x14ac:dyDescent="0.25">
      <c r="A37" s="128"/>
      <c r="B37" s="85" t="s">
        <v>95</v>
      </c>
      <c r="C37" s="81" t="s">
        <v>95</v>
      </c>
      <c r="D37" s="85" t="s">
        <v>95</v>
      </c>
      <c r="E37" s="129"/>
      <c r="F37" s="85" t="s">
        <v>95</v>
      </c>
      <c r="G37" s="81" t="s">
        <v>95</v>
      </c>
      <c r="H37" s="79" t="s">
        <v>95</v>
      </c>
      <c r="I37" s="128"/>
      <c r="J37" s="85" t="s">
        <v>95</v>
      </c>
      <c r="K37" s="81" t="s">
        <v>95</v>
      </c>
      <c r="L37" s="83" t="s">
        <v>95</v>
      </c>
    </row>
    <row r="38" spans="1:12" x14ac:dyDescent="0.2">
      <c r="A38" s="130" t="s">
        <v>134</v>
      </c>
      <c r="B38" s="93">
        <f>B12-B27</f>
        <v>2400</v>
      </c>
      <c r="C38" s="93">
        <f>C12-C27</f>
        <v>2400</v>
      </c>
      <c r="D38" s="93">
        <f>D12-D27</f>
        <v>0</v>
      </c>
      <c r="E38" s="131" t="s">
        <v>135</v>
      </c>
      <c r="F38" s="93">
        <f>F12-F27</f>
        <v>-2400</v>
      </c>
      <c r="G38" s="93">
        <f>G12-G27</f>
        <v>-2400</v>
      </c>
      <c r="H38" s="93">
        <f>H12-H27</f>
        <v>0</v>
      </c>
      <c r="I38" s="130" t="s">
        <v>136</v>
      </c>
      <c r="J38" s="93">
        <f>J12-J27</f>
        <v>0</v>
      </c>
      <c r="K38" s="93">
        <f>K12-K27</f>
        <v>0</v>
      </c>
      <c r="L38" s="93">
        <f>L12-L27</f>
        <v>0</v>
      </c>
    </row>
    <row r="39" spans="1:12" x14ac:dyDescent="0.2">
      <c r="A39" s="132"/>
      <c r="B39" s="133"/>
      <c r="C39" s="133"/>
      <c r="D39" s="134"/>
      <c r="E39" s="135"/>
      <c r="F39" s="133"/>
      <c r="G39" s="133"/>
      <c r="H39" s="134"/>
      <c r="I39" s="136"/>
      <c r="J39" s="133"/>
      <c r="K39" s="133"/>
      <c r="L39" s="113"/>
    </row>
    <row r="40" spans="1:12" ht="15" x14ac:dyDescent="0.25">
      <c r="A40" s="106"/>
      <c r="B40" s="107"/>
      <c r="C40" s="107"/>
      <c r="D40" s="107"/>
      <c r="E40" s="106"/>
      <c r="F40" s="106"/>
      <c r="G40" s="106"/>
      <c r="H40" s="106"/>
      <c r="I40" s="106"/>
      <c r="J40" s="106"/>
      <c r="K40" s="106"/>
      <c r="L40" s="106"/>
    </row>
    <row r="41" spans="1:12" ht="15" x14ac:dyDescent="0.25">
      <c r="A41" s="137" t="s">
        <v>137</v>
      </c>
      <c r="B41" s="137"/>
      <c r="C41" s="106"/>
      <c r="D41" s="106"/>
      <c r="E41" s="106"/>
      <c r="F41" s="106"/>
      <c r="G41" s="106"/>
      <c r="H41" s="106"/>
      <c r="I41" s="106"/>
      <c r="J41" s="106"/>
      <c r="K41" s="106"/>
      <c r="L41" s="106"/>
    </row>
    <row r="42" spans="1:12" ht="15" x14ac:dyDescent="0.25">
      <c r="A42" s="137" t="s">
        <v>138</v>
      </c>
      <c r="B42" s="137"/>
      <c r="C42" s="106"/>
      <c r="D42" s="106"/>
      <c r="E42" s="106"/>
      <c r="F42" s="106"/>
      <c r="G42" s="106"/>
      <c r="H42" s="106"/>
      <c r="I42" s="106"/>
      <c r="J42" s="106"/>
      <c r="K42" s="106"/>
      <c r="L42" s="106"/>
    </row>
    <row r="43" spans="1:12" ht="15" x14ac:dyDescent="0.25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</row>
    <row r="44" spans="1:12" ht="15" x14ac:dyDescent="0.25">
      <c r="A44" s="138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</row>
    <row r="45" spans="1:12" ht="15" x14ac:dyDescent="0.25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</row>
    <row r="46" spans="1:12" ht="15" x14ac:dyDescent="0.25"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</row>
    <row r="47" spans="1:12" ht="15" x14ac:dyDescent="0.25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</row>
  </sheetData>
  <mergeCells count="9">
    <mergeCell ref="B34:D34"/>
    <mergeCell ref="F34:H34"/>
    <mergeCell ref="J34:L34"/>
    <mergeCell ref="B2:D2"/>
    <mergeCell ref="F2:H2"/>
    <mergeCell ref="J2:L2"/>
    <mergeCell ref="B18:D18"/>
    <mergeCell ref="F18:H18"/>
    <mergeCell ref="J18:L18"/>
  </mergeCells>
  <printOptions horizontalCentered="1" verticalCentered="1" headings="1"/>
  <pageMargins left="0" right="0" top="0.98425196850393704" bottom="0.98425196850393704" header="0.51181102362204722" footer="0.51181102362204722"/>
  <pageSetup paperSize="9" scale="59" orientation="landscape" blackAndWhite="1" verticalDpi="150" r:id="rId1"/>
  <headerFooter alignWithMargins="0">
    <oddHeader>&amp;C&amp;"Times New Roman CE,Normál"&amp;12 2022. évi működési - felhalmozási egyensúlya&amp;R&amp;"Times New Roman CE,Normál" 2. sz. melléklet</oddHeader>
    <oddFooter>&amp;L&amp;"Times New Roman CE,Normál"&amp;D/&amp;T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O169"/>
  <sheetViews>
    <sheetView topLeftCell="A129" zoomScaleNormal="100" zoomScaleSheetLayoutView="100" workbookViewId="0">
      <selection activeCell="H115" sqref="H115"/>
    </sheetView>
  </sheetViews>
  <sheetFormatPr defaultRowHeight="12.75" x14ac:dyDescent="0.25"/>
  <cols>
    <col min="1" max="1" width="7" style="340" customWidth="1"/>
    <col min="2" max="2" width="57.42578125" style="340" customWidth="1"/>
    <col min="3" max="3" width="10" style="340" customWidth="1"/>
    <col min="4" max="4" width="10.5703125" style="340" customWidth="1"/>
    <col min="5" max="5" width="9" style="340" customWidth="1"/>
    <col min="6" max="6" width="8.5703125" style="340" customWidth="1"/>
    <col min="7" max="7" width="9.85546875" style="340" customWidth="1"/>
    <col min="8" max="8" width="9.85546875" style="340" bestFit="1" customWidth="1"/>
    <col min="9" max="10" width="9.28515625" style="340" customWidth="1"/>
    <col min="11" max="11" width="9.42578125" style="340" customWidth="1"/>
    <col min="12" max="12" width="10.42578125" style="340" customWidth="1"/>
    <col min="13" max="13" width="10" style="340" customWidth="1"/>
    <col min="14" max="14" width="8" style="340" customWidth="1"/>
    <col min="15" max="16384" width="9.140625" style="340"/>
  </cols>
  <sheetData>
    <row r="1" spans="1:14" ht="18.75" customHeight="1" thickTop="1" x14ac:dyDescent="0.25">
      <c r="A1" s="338" t="s">
        <v>347</v>
      </c>
      <c r="B1" s="715" t="s">
        <v>140</v>
      </c>
      <c r="C1" s="339" t="s">
        <v>624</v>
      </c>
      <c r="D1" s="717" t="s">
        <v>625</v>
      </c>
      <c r="E1" s="718"/>
      <c r="F1" s="719"/>
      <c r="G1" s="339" t="s">
        <v>636</v>
      </c>
      <c r="H1" s="717" t="s">
        <v>637</v>
      </c>
      <c r="I1" s="718"/>
      <c r="J1" s="719"/>
      <c r="K1" s="720" t="s">
        <v>638</v>
      </c>
      <c r="L1" s="721"/>
      <c r="M1" s="721"/>
      <c r="N1" s="722"/>
    </row>
    <row r="2" spans="1:14" ht="48.75" customHeight="1" thickBot="1" x14ac:dyDescent="0.3">
      <c r="A2" s="341" t="s">
        <v>348</v>
      </c>
      <c r="B2" s="716"/>
      <c r="C2" s="342" t="s">
        <v>349</v>
      </c>
      <c r="D2" s="343" t="s">
        <v>350</v>
      </c>
      <c r="E2" s="343" t="s">
        <v>351</v>
      </c>
      <c r="F2" s="344" t="s">
        <v>352</v>
      </c>
      <c r="G2" s="342" t="s">
        <v>349</v>
      </c>
      <c r="H2" s="343" t="s">
        <v>350</v>
      </c>
      <c r="I2" s="343" t="s">
        <v>351</v>
      </c>
      <c r="J2" s="344" t="s">
        <v>352</v>
      </c>
      <c r="K2" s="342" t="s">
        <v>349</v>
      </c>
      <c r="L2" s="343" t="s">
        <v>350</v>
      </c>
      <c r="M2" s="343" t="s">
        <v>351</v>
      </c>
      <c r="N2" s="344" t="s">
        <v>352</v>
      </c>
    </row>
    <row r="3" spans="1:14" ht="17.25" thickTop="1" thickBot="1" x14ac:dyDescent="0.3">
      <c r="A3" s="723" t="s">
        <v>353</v>
      </c>
      <c r="B3" s="724"/>
      <c r="C3" s="725"/>
      <c r="D3" s="725"/>
      <c r="E3" s="725"/>
      <c r="F3" s="725"/>
      <c r="G3" s="725"/>
      <c r="H3" s="345"/>
      <c r="I3" s="345"/>
      <c r="J3" s="345"/>
      <c r="K3" s="345"/>
      <c r="L3" s="345"/>
      <c r="M3" s="345"/>
      <c r="N3" s="345"/>
    </row>
    <row r="4" spans="1:14" ht="13.5" thickTop="1" x14ac:dyDescent="0.25">
      <c r="A4" s="346">
        <v>1</v>
      </c>
      <c r="B4" s="347" t="s">
        <v>265</v>
      </c>
      <c r="C4" s="348">
        <f t="shared" ref="C4:J4" si="0">C5+C8</f>
        <v>0</v>
      </c>
      <c r="D4" s="348">
        <f t="shared" si="0"/>
        <v>0</v>
      </c>
      <c r="E4" s="349">
        <f t="shared" si="0"/>
        <v>0</v>
      </c>
      <c r="F4" s="350">
        <f t="shared" si="0"/>
        <v>0</v>
      </c>
      <c r="G4" s="349">
        <f t="shared" si="0"/>
        <v>0</v>
      </c>
      <c r="H4" s="350">
        <f t="shared" si="0"/>
        <v>0</v>
      </c>
      <c r="I4" s="348">
        <f t="shared" si="0"/>
        <v>0</v>
      </c>
      <c r="J4" s="349">
        <f t="shared" si="0"/>
        <v>0</v>
      </c>
      <c r="K4" s="351">
        <f t="shared" ref="K4:N41" si="1">G4-C4</f>
        <v>0</v>
      </c>
      <c r="L4" s="351">
        <f t="shared" si="1"/>
        <v>0</v>
      </c>
      <c r="M4" s="351">
        <f t="shared" si="1"/>
        <v>0</v>
      </c>
      <c r="N4" s="352">
        <f t="shared" si="1"/>
        <v>0</v>
      </c>
    </row>
    <row r="5" spans="1:14" x14ac:dyDescent="0.25">
      <c r="A5" s="353">
        <v>1.1000000000000001</v>
      </c>
      <c r="B5" s="354" t="s">
        <v>354</v>
      </c>
      <c r="C5" s="355">
        <v>0</v>
      </c>
      <c r="D5" s="355">
        <v>0</v>
      </c>
      <c r="E5" s="355">
        <f t="shared" ref="E5:J5" si="2">E6+E7</f>
        <v>0</v>
      </c>
      <c r="F5" s="356">
        <f t="shared" si="2"/>
        <v>0</v>
      </c>
      <c r="G5" s="355">
        <v>0</v>
      </c>
      <c r="H5" s="356">
        <v>0</v>
      </c>
      <c r="I5" s="355">
        <f t="shared" si="2"/>
        <v>0</v>
      </c>
      <c r="J5" s="356">
        <f t="shared" si="2"/>
        <v>0</v>
      </c>
      <c r="K5" s="357">
        <f t="shared" si="1"/>
        <v>0</v>
      </c>
      <c r="L5" s="357">
        <f t="shared" si="1"/>
        <v>0</v>
      </c>
      <c r="M5" s="357">
        <f t="shared" si="1"/>
        <v>0</v>
      </c>
      <c r="N5" s="358">
        <f t="shared" si="1"/>
        <v>0</v>
      </c>
    </row>
    <row r="6" spans="1:14" x14ac:dyDescent="0.25">
      <c r="A6" s="359" t="s">
        <v>355</v>
      </c>
      <c r="B6" s="354" t="s">
        <v>356</v>
      </c>
      <c r="C6" s="360">
        <v>0</v>
      </c>
      <c r="D6" s="360">
        <v>0</v>
      </c>
      <c r="E6" s="360">
        <v>0</v>
      </c>
      <c r="F6" s="361">
        <v>0</v>
      </c>
      <c r="G6" s="360">
        <v>0</v>
      </c>
      <c r="H6" s="361">
        <v>0</v>
      </c>
      <c r="I6" s="360">
        <v>0</v>
      </c>
      <c r="J6" s="362">
        <v>0</v>
      </c>
      <c r="K6" s="357">
        <f t="shared" si="1"/>
        <v>0</v>
      </c>
      <c r="L6" s="357">
        <f t="shared" si="1"/>
        <v>0</v>
      </c>
      <c r="M6" s="357">
        <f t="shared" si="1"/>
        <v>0</v>
      </c>
      <c r="N6" s="358">
        <f t="shared" si="1"/>
        <v>0</v>
      </c>
    </row>
    <row r="7" spans="1:14" x14ac:dyDescent="0.25">
      <c r="A7" s="359" t="s">
        <v>357</v>
      </c>
      <c r="B7" s="354" t="s">
        <v>358</v>
      </c>
      <c r="C7" s="360">
        <v>0</v>
      </c>
      <c r="D7" s="360">
        <v>0</v>
      </c>
      <c r="E7" s="360">
        <v>0</v>
      </c>
      <c r="F7" s="361">
        <v>0</v>
      </c>
      <c r="G7" s="360">
        <v>0</v>
      </c>
      <c r="H7" s="361">
        <v>0</v>
      </c>
      <c r="I7" s="360">
        <v>0</v>
      </c>
      <c r="J7" s="362">
        <v>0</v>
      </c>
      <c r="K7" s="357">
        <f t="shared" si="1"/>
        <v>0</v>
      </c>
      <c r="L7" s="357">
        <f t="shared" si="1"/>
        <v>0</v>
      </c>
      <c r="M7" s="357">
        <f t="shared" si="1"/>
        <v>0</v>
      </c>
      <c r="N7" s="358">
        <f t="shared" si="1"/>
        <v>0</v>
      </c>
    </row>
    <row r="8" spans="1:14" x14ac:dyDescent="0.25">
      <c r="A8" s="353">
        <v>1.2</v>
      </c>
      <c r="B8" s="354" t="s">
        <v>359</v>
      </c>
      <c r="C8" s="363">
        <f t="shared" ref="C8:J8" si="3">C9</f>
        <v>0</v>
      </c>
      <c r="D8" s="363">
        <f t="shared" si="3"/>
        <v>0</v>
      </c>
      <c r="E8" s="363">
        <f t="shared" si="3"/>
        <v>0</v>
      </c>
      <c r="F8" s="364">
        <f t="shared" si="3"/>
        <v>0</v>
      </c>
      <c r="G8" s="363">
        <f t="shared" si="3"/>
        <v>0</v>
      </c>
      <c r="H8" s="364">
        <v>0</v>
      </c>
      <c r="I8" s="363">
        <f t="shared" si="3"/>
        <v>0</v>
      </c>
      <c r="J8" s="364">
        <f t="shared" si="3"/>
        <v>0</v>
      </c>
      <c r="K8" s="357">
        <f t="shared" si="1"/>
        <v>0</v>
      </c>
      <c r="L8" s="357">
        <f t="shared" si="1"/>
        <v>0</v>
      </c>
      <c r="M8" s="357">
        <f t="shared" si="1"/>
        <v>0</v>
      </c>
      <c r="N8" s="358">
        <f t="shared" si="1"/>
        <v>0</v>
      </c>
    </row>
    <row r="9" spans="1:14" x14ac:dyDescent="0.25">
      <c r="A9" s="359" t="s">
        <v>360</v>
      </c>
      <c r="B9" s="354" t="s">
        <v>361</v>
      </c>
      <c r="C9" s="363">
        <f t="shared" ref="C9:J9" si="4">C10+C11+C12+C13</f>
        <v>0</v>
      </c>
      <c r="D9" s="363">
        <f t="shared" si="4"/>
        <v>0</v>
      </c>
      <c r="E9" s="363">
        <f t="shared" si="4"/>
        <v>0</v>
      </c>
      <c r="F9" s="364">
        <f t="shared" si="4"/>
        <v>0</v>
      </c>
      <c r="G9" s="363">
        <v>0</v>
      </c>
      <c r="H9" s="364">
        <v>0</v>
      </c>
      <c r="I9" s="363">
        <f t="shared" si="4"/>
        <v>0</v>
      </c>
      <c r="J9" s="364">
        <f t="shared" si="4"/>
        <v>0</v>
      </c>
      <c r="K9" s="357">
        <f t="shared" si="1"/>
        <v>0</v>
      </c>
      <c r="L9" s="357">
        <f t="shared" si="1"/>
        <v>0</v>
      </c>
      <c r="M9" s="357">
        <f t="shared" si="1"/>
        <v>0</v>
      </c>
      <c r="N9" s="358">
        <f t="shared" si="1"/>
        <v>0</v>
      </c>
    </row>
    <row r="10" spans="1:14" x14ac:dyDescent="0.25">
      <c r="A10" s="359" t="s">
        <v>362</v>
      </c>
      <c r="B10" s="354" t="s">
        <v>363</v>
      </c>
      <c r="C10" s="360">
        <v>0</v>
      </c>
      <c r="D10" s="360"/>
      <c r="E10" s="360">
        <v>0</v>
      </c>
      <c r="F10" s="361">
        <v>0</v>
      </c>
      <c r="G10" s="360">
        <v>0</v>
      </c>
      <c r="H10" s="361">
        <v>0</v>
      </c>
      <c r="I10" s="360">
        <v>0</v>
      </c>
      <c r="J10" s="362">
        <v>0</v>
      </c>
      <c r="K10" s="357">
        <f t="shared" si="1"/>
        <v>0</v>
      </c>
      <c r="L10" s="357">
        <f t="shared" si="1"/>
        <v>0</v>
      </c>
      <c r="M10" s="357">
        <f t="shared" si="1"/>
        <v>0</v>
      </c>
      <c r="N10" s="358">
        <f t="shared" si="1"/>
        <v>0</v>
      </c>
    </row>
    <row r="11" spans="1:14" x14ac:dyDescent="0.25">
      <c r="A11" s="359" t="s">
        <v>364</v>
      </c>
      <c r="B11" s="354" t="s">
        <v>365</v>
      </c>
      <c r="C11" s="360">
        <v>0</v>
      </c>
      <c r="D11" s="360">
        <v>0</v>
      </c>
      <c r="E11" s="360">
        <v>0</v>
      </c>
      <c r="F11" s="361">
        <v>0</v>
      </c>
      <c r="G11" s="360">
        <v>0</v>
      </c>
      <c r="H11" s="361">
        <v>0</v>
      </c>
      <c r="I11" s="360">
        <v>0</v>
      </c>
      <c r="J11" s="362">
        <v>0</v>
      </c>
      <c r="K11" s="357">
        <f t="shared" si="1"/>
        <v>0</v>
      </c>
      <c r="L11" s="357">
        <f t="shared" si="1"/>
        <v>0</v>
      </c>
      <c r="M11" s="357">
        <f t="shared" si="1"/>
        <v>0</v>
      </c>
      <c r="N11" s="358">
        <f t="shared" si="1"/>
        <v>0</v>
      </c>
    </row>
    <row r="12" spans="1:14" x14ac:dyDescent="0.25">
      <c r="A12" s="359" t="s">
        <v>366</v>
      </c>
      <c r="B12" s="354" t="s">
        <v>367</v>
      </c>
      <c r="C12" s="360">
        <v>0</v>
      </c>
      <c r="D12" s="360">
        <v>0</v>
      </c>
      <c r="E12" s="360">
        <v>0</v>
      </c>
      <c r="F12" s="361">
        <v>0</v>
      </c>
      <c r="G12" s="360">
        <v>0</v>
      </c>
      <c r="H12" s="361">
        <v>0</v>
      </c>
      <c r="I12" s="360">
        <v>0</v>
      </c>
      <c r="J12" s="362">
        <v>0</v>
      </c>
      <c r="K12" s="357">
        <f t="shared" si="1"/>
        <v>0</v>
      </c>
      <c r="L12" s="357">
        <f t="shared" si="1"/>
        <v>0</v>
      </c>
      <c r="M12" s="357">
        <f t="shared" si="1"/>
        <v>0</v>
      </c>
      <c r="N12" s="358">
        <f t="shared" si="1"/>
        <v>0</v>
      </c>
    </row>
    <row r="13" spans="1:14" ht="13.5" customHeight="1" x14ac:dyDescent="0.25">
      <c r="A13" s="359" t="s">
        <v>368</v>
      </c>
      <c r="B13" s="354" t="s">
        <v>369</v>
      </c>
      <c r="C13" s="360">
        <v>0</v>
      </c>
      <c r="D13" s="360">
        <v>0</v>
      </c>
      <c r="E13" s="360">
        <v>0</v>
      </c>
      <c r="F13" s="361">
        <v>0</v>
      </c>
      <c r="G13" s="360">
        <v>0</v>
      </c>
      <c r="H13" s="361">
        <v>0</v>
      </c>
      <c r="I13" s="360">
        <v>0</v>
      </c>
      <c r="J13" s="362">
        <v>0</v>
      </c>
      <c r="K13" s="357">
        <f t="shared" si="1"/>
        <v>0</v>
      </c>
      <c r="L13" s="357">
        <f t="shared" si="1"/>
        <v>0</v>
      </c>
      <c r="M13" s="357">
        <f t="shared" si="1"/>
        <v>0</v>
      </c>
      <c r="N13" s="358">
        <f t="shared" si="1"/>
        <v>0</v>
      </c>
    </row>
    <row r="14" spans="1:14" x14ac:dyDescent="0.25">
      <c r="A14" s="365" t="s">
        <v>30</v>
      </c>
      <c r="B14" s="366" t="s">
        <v>370</v>
      </c>
      <c r="C14" s="367">
        <f t="shared" ref="C14:J14" si="5">C15+C19+C20+C21+C22+C36+C39</f>
        <v>1216</v>
      </c>
      <c r="D14" s="367">
        <f t="shared" si="5"/>
        <v>1216</v>
      </c>
      <c r="E14" s="367">
        <f t="shared" si="5"/>
        <v>0</v>
      </c>
      <c r="F14" s="367">
        <f t="shared" si="5"/>
        <v>0</v>
      </c>
      <c r="G14" s="367">
        <f t="shared" si="5"/>
        <v>953</v>
      </c>
      <c r="H14" s="367">
        <f t="shared" si="5"/>
        <v>953</v>
      </c>
      <c r="I14" s="367">
        <f t="shared" si="5"/>
        <v>0</v>
      </c>
      <c r="J14" s="367">
        <f t="shared" si="5"/>
        <v>0</v>
      </c>
      <c r="K14" s="368">
        <f t="shared" si="1"/>
        <v>-263</v>
      </c>
      <c r="L14" s="368">
        <f t="shared" si="1"/>
        <v>-263</v>
      </c>
      <c r="M14" s="368">
        <f t="shared" si="1"/>
        <v>0</v>
      </c>
      <c r="N14" s="368">
        <f t="shared" si="1"/>
        <v>0</v>
      </c>
    </row>
    <row r="15" spans="1:14" x14ac:dyDescent="0.25">
      <c r="A15" s="369">
        <v>2.1</v>
      </c>
      <c r="B15" s="370" t="s">
        <v>371</v>
      </c>
      <c r="C15" s="371">
        <f t="shared" ref="C15:J15" si="6">C16+C17+C18</f>
        <v>0</v>
      </c>
      <c r="D15" s="371">
        <f t="shared" si="6"/>
        <v>0</v>
      </c>
      <c r="E15" s="372">
        <f t="shared" si="6"/>
        <v>0</v>
      </c>
      <c r="F15" s="373">
        <f t="shared" si="6"/>
        <v>0</v>
      </c>
      <c r="G15" s="372">
        <f t="shared" si="6"/>
        <v>0</v>
      </c>
      <c r="H15" s="373">
        <f t="shared" si="6"/>
        <v>0</v>
      </c>
      <c r="I15" s="372">
        <f t="shared" si="6"/>
        <v>0</v>
      </c>
      <c r="J15" s="374">
        <f t="shared" si="6"/>
        <v>0</v>
      </c>
      <c r="K15" s="357">
        <f t="shared" si="1"/>
        <v>0</v>
      </c>
      <c r="L15" s="357">
        <f t="shared" si="1"/>
        <v>0</v>
      </c>
      <c r="M15" s="357">
        <f t="shared" si="1"/>
        <v>0</v>
      </c>
      <c r="N15" s="357">
        <f t="shared" si="1"/>
        <v>0</v>
      </c>
    </row>
    <row r="16" spans="1:14" x14ac:dyDescent="0.25">
      <c r="A16" s="359" t="s">
        <v>372</v>
      </c>
      <c r="B16" s="375" t="s">
        <v>373</v>
      </c>
      <c r="C16" s="376">
        <v>0</v>
      </c>
      <c r="D16" s="363">
        <v>0</v>
      </c>
      <c r="E16" s="363">
        <v>0</v>
      </c>
      <c r="F16" s="377">
        <v>0</v>
      </c>
      <c r="G16" s="363">
        <v>0</v>
      </c>
      <c r="H16" s="377">
        <v>0</v>
      </c>
      <c r="I16" s="363">
        <v>0</v>
      </c>
      <c r="J16" s="378">
        <v>0</v>
      </c>
      <c r="K16" s="357">
        <f t="shared" si="1"/>
        <v>0</v>
      </c>
      <c r="L16" s="357">
        <f t="shared" si="1"/>
        <v>0</v>
      </c>
      <c r="M16" s="357">
        <f t="shared" si="1"/>
        <v>0</v>
      </c>
      <c r="N16" s="357">
        <f t="shared" si="1"/>
        <v>0</v>
      </c>
    </row>
    <row r="17" spans="1:14" x14ac:dyDescent="0.25">
      <c r="A17" s="359" t="s">
        <v>374</v>
      </c>
      <c r="B17" s="375" t="s">
        <v>375</v>
      </c>
      <c r="C17" s="376">
        <v>0</v>
      </c>
      <c r="D17" s="363">
        <v>0</v>
      </c>
      <c r="E17" s="363">
        <v>0</v>
      </c>
      <c r="F17" s="377">
        <v>0</v>
      </c>
      <c r="G17" s="363">
        <v>0</v>
      </c>
      <c r="H17" s="377">
        <v>0</v>
      </c>
      <c r="I17" s="363">
        <v>0</v>
      </c>
      <c r="J17" s="378">
        <v>0</v>
      </c>
      <c r="K17" s="357">
        <f t="shared" si="1"/>
        <v>0</v>
      </c>
      <c r="L17" s="357">
        <f t="shared" si="1"/>
        <v>0</v>
      </c>
      <c r="M17" s="357">
        <f t="shared" si="1"/>
        <v>0</v>
      </c>
      <c r="N17" s="357">
        <f t="shared" si="1"/>
        <v>0</v>
      </c>
    </row>
    <row r="18" spans="1:14" ht="12" customHeight="1" x14ac:dyDescent="0.25">
      <c r="A18" s="359" t="s">
        <v>376</v>
      </c>
      <c r="B18" s="370" t="s">
        <v>377</v>
      </c>
      <c r="C18" s="379">
        <v>0</v>
      </c>
      <c r="D18" s="380">
        <v>0</v>
      </c>
      <c r="E18" s="380">
        <v>0</v>
      </c>
      <c r="F18" s="373">
        <v>0</v>
      </c>
      <c r="G18" s="380">
        <v>0</v>
      </c>
      <c r="H18" s="373">
        <v>0</v>
      </c>
      <c r="I18" s="380">
        <v>0</v>
      </c>
      <c r="J18" s="374">
        <v>0</v>
      </c>
      <c r="K18" s="357">
        <f t="shared" si="1"/>
        <v>0</v>
      </c>
      <c r="L18" s="357">
        <f t="shared" si="1"/>
        <v>0</v>
      </c>
      <c r="M18" s="357">
        <f t="shared" si="1"/>
        <v>0</v>
      </c>
      <c r="N18" s="357">
        <f t="shared" si="1"/>
        <v>0</v>
      </c>
    </row>
    <row r="19" spans="1:14" ht="15" customHeight="1" x14ac:dyDescent="0.25">
      <c r="A19" s="359" t="s">
        <v>378</v>
      </c>
      <c r="B19" s="375" t="s">
        <v>379</v>
      </c>
      <c r="C19" s="376">
        <v>0</v>
      </c>
      <c r="D19" s="363">
        <v>0</v>
      </c>
      <c r="E19" s="363">
        <v>0</v>
      </c>
      <c r="F19" s="377">
        <v>0</v>
      </c>
      <c r="G19" s="363">
        <v>0</v>
      </c>
      <c r="H19" s="377">
        <v>0</v>
      </c>
      <c r="I19" s="363">
        <v>0</v>
      </c>
      <c r="J19" s="381">
        <v>0</v>
      </c>
      <c r="K19" s="357">
        <f t="shared" si="1"/>
        <v>0</v>
      </c>
      <c r="L19" s="357">
        <f t="shared" si="1"/>
        <v>0</v>
      </c>
      <c r="M19" s="357">
        <f t="shared" si="1"/>
        <v>0</v>
      </c>
      <c r="N19" s="357">
        <f t="shared" si="1"/>
        <v>0</v>
      </c>
    </row>
    <row r="20" spans="1:14" ht="12.75" customHeight="1" x14ac:dyDescent="0.25">
      <c r="A20" s="359" t="s">
        <v>380</v>
      </c>
      <c r="B20" s="370" t="s">
        <v>381</v>
      </c>
      <c r="C20" s="379">
        <v>0</v>
      </c>
      <c r="D20" s="380">
        <v>0</v>
      </c>
      <c r="E20" s="380">
        <v>0</v>
      </c>
      <c r="F20" s="373">
        <v>0</v>
      </c>
      <c r="G20" s="380">
        <v>0</v>
      </c>
      <c r="H20" s="373">
        <v>0</v>
      </c>
      <c r="I20" s="380">
        <v>0</v>
      </c>
      <c r="J20" s="374">
        <v>0</v>
      </c>
      <c r="K20" s="357">
        <f t="shared" si="1"/>
        <v>0</v>
      </c>
      <c r="L20" s="357">
        <f t="shared" si="1"/>
        <v>0</v>
      </c>
      <c r="M20" s="357">
        <f t="shared" si="1"/>
        <v>0</v>
      </c>
      <c r="N20" s="357">
        <f t="shared" si="1"/>
        <v>0</v>
      </c>
    </row>
    <row r="21" spans="1:14" x14ac:dyDescent="0.25">
      <c r="A21" s="382" t="s">
        <v>382</v>
      </c>
      <c r="B21" s="370" t="s">
        <v>25</v>
      </c>
      <c r="C21" s="376">
        <v>0</v>
      </c>
      <c r="D21" s="363"/>
      <c r="E21" s="363">
        <v>0</v>
      </c>
      <c r="F21" s="377"/>
      <c r="G21" s="363">
        <v>0</v>
      </c>
      <c r="H21" s="377">
        <v>0</v>
      </c>
      <c r="I21" s="363">
        <v>0</v>
      </c>
      <c r="J21" s="381">
        <v>0</v>
      </c>
      <c r="K21" s="357">
        <f t="shared" si="1"/>
        <v>0</v>
      </c>
      <c r="L21" s="357">
        <f t="shared" si="1"/>
        <v>0</v>
      </c>
      <c r="M21" s="357">
        <f t="shared" si="1"/>
        <v>0</v>
      </c>
      <c r="N21" s="357">
        <f t="shared" si="1"/>
        <v>0</v>
      </c>
    </row>
    <row r="22" spans="1:14" x14ac:dyDescent="0.25">
      <c r="A22" s="383">
        <v>2.2000000000000002</v>
      </c>
      <c r="B22" s="370" t="s">
        <v>383</v>
      </c>
      <c r="C22" s="379">
        <f t="shared" ref="C22:J22" si="7">C23+C30+C33</f>
        <v>0</v>
      </c>
      <c r="D22" s="379">
        <f t="shared" si="7"/>
        <v>0</v>
      </c>
      <c r="E22" s="380">
        <f t="shared" si="7"/>
        <v>0</v>
      </c>
      <c r="F22" s="373">
        <f t="shared" si="7"/>
        <v>0</v>
      </c>
      <c r="G22" s="380">
        <f t="shared" si="7"/>
        <v>0</v>
      </c>
      <c r="H22" s="373">
        <f t="shared" si="7"/>
        <v>0</v>
      </c>
      <c r="I22" s="380">
        <f t="shared" si="7"/>
        <v>0</v>
      </c>
      <c r="J22" s="374">
        <f t="shared" si="7"/>
        <v>0</v>
      </c>
      <c r="K22" s="357">
        <f t="shared" si="1"/>
        <v>0</v>
      </c>
      <c r="L22" s="357">
        <f t="shared" si="1"/>
        <v>0</v>
      </c>
      <c r="M22" s="357">
        <f t="shared" si="1"/>
        <v>0</v>
      </c>
      <c r="N22" s="357">
        <f t="shared" si="1"/>
        <v>0</v>
      </c>
    </row>
    <row r="23" spans="1:14" x14ac:dyDescent="0.25">
      <c r="A23" s="384" t="s">
        <v>384</v>
      </c>
      <c r="B23" s="370" t="s">
        <v>385</v>
      </c>
      <c r="C23" s="385">
        <f t="shared" ref="C23:J23" si="8">C24+C25+C26+C27+C28+C29</f>
        <v>0</v>
      </c>
      <c r="D23" s="360">
        <f t="shared" si="8"/>
        <v>0</v>
      </c>
      <c r="E23" s="360">
        <f t="shared" si="8"/>
        <v>0</v>
      </c>
      <c r="F23" s="386">
        <f t="shared" si="8"/>
        <v>0</v>
      </c>
      <c r="G23" s="360">
        <f t="shared" si="8"/>
        <v>0</v>
      </c>
      <c r="H23" s="386">
        <v>0</v>
      </c>
      <c r="I23" s="360">
        <f t="shared" si="8"/>
        <v>0</v>
      </c>
      <c r="J23" s="361">
        <f t="shared" si="8"/>
        <v>0</v>
      </c>
      <c r="K23" s="357">
        <f t="shared" si="1"/>
        <v>0</v>
      </c>
      <c r="L23" s="357">
        <f t="shared" si="1"/>
        <v>0</v>
      </c>
      <c r="M23" s="357">
        <f t="shared" si="1"/>
        <v>0</v>
      </c>
      <c r="N23" s="357">
        <f t="shared" si="1"/>
        <v>0</v>
      </c>
    </row>
    <row r="24" spans="1:14" x14ac:dyDescent="0.25">
      <c r="A24" s="387" t="s">
        <v>386</v>
      </c>
      <c r="B24" s="388" t="s">
        <v>387</v>
      </c>
      <c r="C24" s="389">
        <v>0</v>
      </c>
      <c r="D24" s="390">
        <v>0</v>
      </c>
      <c r="E24" s="390">
        <v>0</v>
      </c>
      <c r="F24" s="391">
        <v>0</v>
      </c>
      <c r="G24" s="390">
        <v>0</v>
      </c>
      <c r="H24" s="391">
        <v>0</v>
      </c>
      <c r="I24" s="390">
        <v>0</v>
      </c>
      <c r="J24" s="392">
        <v>0</v>
      </c>
      <c r="K24" s="357">
        <f t="shared" si="1"/>
        <v>0</v>
      </c>
      <c r="L24" s="357">
        <f t="shared" si="1"/>
        <v>0</v>
      </c>
      <c r="M24" s="357">
        <f t="shared" si="1"/>
        <v>0</v>
      </c>
      <c r="N24" s="357">
        <f t="shared" si="1"/>
        <v>0</v>
      </c>
    </row>
    <row r="25" spans="1:14" x14ac:dyDescent="0.25">
      <c r="A25" s="387" t="s">
        <v>388</v>
      </c>
      <c r="B25" s="388" t="s">
        <v>389</v>
      </c>
      <c r="C25" s="389">
        <v>0</v>
      </c>
      <c r="D25" s="390">
        <v>0</v>
      </c>
      <c r="E25" s="390">
        <v>0</v>
      </c>
      <c r="F25" s="391">
        <v>0</v>
      </c>
      <c r="G25" s="390">
        <v>0</v>
      </c>
      <c r="H25" s="391">
        <v>0</v>
      </c>
      <c r="I25" s="390">
        <v>0</v>
      </c>
      <c r="J25" s="392">
        <v>0</v>
      </c>
      <c r="K25" s="357">
        <f t="shared" si="1"/>
        <v>0</v>
      </c>
      <c r="L25" s="357">
        <f t="shared" si="1"/>
        <v>0</v>
      </c>
      <c r="M25" s="357">
        <f t="shared" si="1"/>
        <v>0</v>
      </c>
      <c r="N25" s="357">
        <f t="shared" si="1"/>
        <v>0</v>
      </c>
    </row>
    <row r="26" spans="1:14" x14ac:dyDescent="0.25">
      <c r="A26" s="387" t="s">
        <v>390</v>
      </c>
      <c r="B26" s="388" t="s">
        <v>391</v>
      </c>
      <c r="C26" s="389">
        <v>0</v>
      </c>
      <c r="D26" s="390">
        <v>0</v>
      </c>
      <c r="E26" s="390">
        <v>0</v>
      </c>
      <c r="F26" s="391">
        <v>0</v>
      </c>
      <c r="G26" s="390">
        <v>0</v>
      </c>
      <c r="H26" s="391">
        <v>0</v>
      </c>
      <c r="I26" s="390">
        <v>0</v>
      </c>
      <c r="J26" s="392">
        <v>0</v>
      </c>
      <c r="K26" s="357">
        <f t="shared" si="1"/>
        <v>0</v>
      </c>
      <c r="L26" s="357">
        <f t="shared" si="1"/>
        <v>0</v>
      </c>
      <c r="M26" s="357">
        <f t="shared" si="1"/>
        <v>0</v>
      </c>
      <c r="N26" s="357">
        <f t="shared" si="1"/>
        <v>0</v>
      </c>
    </row>
    <row r="27" spans="1:14" x14ac:dyDescent="0.25">
      <c r="A27" s="387" t="s">
        <v>392</v>
      </c>
      <c r="B27" s="388" t="s">
        <v>393</v>
      </c>
      <c r="C27" s="389">
        <v>0</v>
      </c>
      <c r="D27" s="390">
        <v>0</v>
      </c>
      <c r="E27" s="390">
        <v>0</v>
      </c>
      <c r="F27" s="391">
        <v>0</v>
      </c>
      <c r="G27" s="390">
        <v>0</v>
      </c>
      <c r="H27" s="391">
        <v>0</v>
      </c>
      <c r="I27" s="390">
        <v>0</v>
      </c>
      <c r="J27" s="392">
        <v>0</v>
      </c>
      <c r="K27" s="357">
        <f t="shared" si="1"/>
        <v>0</v>
      </c>
      <c r="L27" s="357">
        <f t="shared" si="1"/>
        <v>0</v>
      </c>
      <c r="M27" s="357">
        <f t="shared" si="1"/>
        <v>0</v>
      </c>
      <c r="N27" s="357">
        <f t="shared" si="1"/>
        <v>0</v>
      </c>
    </row>
    <row r="28" spans="1:14" x14ac:dyDescent="0.25">
      <c r="A28" s="387" t="s">
        <v>394</v>
      </c>
      <c r="B28" s="388" t="s">
        <v>395</v>
      </c>
      <c r="C28" s="389">
        <v>0</v>
      </c>
      <c r="D28" s="390">
        <v>0</v>
      </c>
      <c r="E28" s="390"/>
      <c r="F28" s="391"/>
      <c r="G28" s="390">
        <v>0</v>
      </c>
      <c r="H28" s="391">
        <v>0</v>
      </c>
      <c r="I28" s="390">
        <v>0</v>
      </c>
      <c r="J28" s="393">
        <v>0</v>
      </c>
      <c r="K28" s="357">
        <f t="shared" si="1"/>
        <v>0</v>
      </c>
      <c r="L28" s="357">
        <f t="shared" si="1"/>
        <v>0</v>
      </c>
      <c r="M28" s="357">
        <f t="shared" si="1"/>
        <v>0</v>
      </c>
      <c r="N28" s="357">
        <f t="shared" si="1"/>
        <v>0</v>
      </c>
    </row>
    <row r="29" spans="1:14" x14ac:dyDescent="0.25">
      <c r="A29" s="387" t="s">
        <v>396</v>
      </c>
      <c r="B29" s="388" t="s">
        <v>397</v>
      </c>
      <c r="C29" s="389">
        <v>0</v>
      </c>
      <c r="D29" s="390">
        <v>0</v>
      </c>
      <c r="E29" s="390">
        <v>0</v>
      </c>
      <c r="F29" s="391">
        <v>0</v>
      </c>
      <c r="G29" s="390">
        <v>0</v>
      </c>
      <c r="H29" s="391">
        <v>0</v>
      </c>
      <c r="I29" s="390">
        <v>0</v>
      </c>
      <c r="J29" s="392">
        <v>0</v>
      </c>
      <c r="K29" s="357">
        <f t="shared" si="1"/>
        <v>0</v>
      </c>
      <c r="L29" s="357">
        <f t="shared" si="1"/>
        <v>0</v>
      </c>
      <c r="M29" s="357">
        <f t="shared" si="1"/>
        <v>0</v>
      </c>
      <c r="N29" s="357">
        <f t="shared" si="1"/>
        <v>0</v>
      </c>
    </row>
    <row r="30" spans="1:14" ht="14.25" customHeight="1" x14ac:dyDescent="0.25">
      <c r="A30" s="384" t="s">
        <v>398</v>
      </c>
      <c r="B30" s="394" t="s">
        <v>399</v>
      </c>
      <c r="C30" s="385">
        <f>C31+C32</f>
        <v>0</v>
      </c>
      <c r="D30" s="360">
        <f>D31+D32</f>
        <v>0</v>
      </c>
      <c r="E30" s="360">
        <f>E31+E32</f>
        <v>0</v>
      </c>
      <c r="F30" s="386">
        <f>+F31+F32</f>
        <v>0</v>
      </c>
      <c r="G30" s="360">
        <f>+G31+G32</f>
        <v>0</v>
      </c>
      <c r="H30" s="386">
        <f>H31+H32</f>
        <v>0</v>
      </c>
      <c r="I30" s="360">
        <f>I31+I32</f>
        <v>0</v>
      </c>
      <c r="J30" s="361">
        <f>J31+J32</f>
        <v>0</v>
      </c>
      <c r="K30" s="357">
        <f t="shared" si="1"/>
        <v>0</v>
      </c>
      <c r="L30" s="357">
        <f t="shared" si="1"/>
        <v>0</v>
      </c>
      <c r="M30" s="357">
        <f t="shared" si="1"/>
        <v>0</v>
      </c>
      <c r="N30" s="357">
        <f t="shared" si="1"/>
        <v>0</v>
      </c>
    </row>
    <row r="31" spans="1:14" x14ac:dyDescent="0.25">
      <c r="A31" s="395" t="s">
        <v>400</v>
      </c>
      <c r="B31" s="396" t="s">
        <v>401</v>
      </c>
      <c r="C31" s="389">
        <v>0</v>
      </c>
      <c r="D31" s="390">
        <v>0</v>
      </c>
      <c r="E31" s="390">
        <v>0</v>
      </c>
      <c r="F31" s="391">
        <v>0</v>
      </c>
      <c r="G31" s="390">
        <v>0</v>
      </c>
      <c r="H31" s="391">
        <v>0</v>
      </c>
      <c r="I31" s="390">
        <v>0</v>
      </c>
      <c r="J31" s="392">
        <v>0</v>
      </c>
      <c r="K31" s="357">
        <f t="shared" si="1"/>
        <v>0</v>
      </c>
      <c r="L31" s="357">
        <f t="shared" si="1"/>
        <v>0</v>
      </c>
      <c r="M31" s="357">
        <f t="shared" si="1"/>
        <v>0</v>
      </c>
      <c r="N31" s="357">
        <f t="shared" si="1"/>
        <v>0</v>
      </c>
    </row>
    <row r="32" spans="1:14" x14ac:dyDescent="0.25">
      <c r="A32" s="395" t="s">
        <v>402</v>
      </c>
      <c r="B32" s="396" t="s">
        <v>403</v>
      </c>
      <c r="C32" s="389">
        <v>0</v>
      </c>
      <c r="D32" s="390">
        <v>0</v>
      </c>
      <c r="E32" s="390">
        <v>0</v>
      </c>
      <c r="F32" s="391">
        <v>0</v>
      </c>
      <c r="G32" s="390">
        <v>0</v>
      </c>
      <c r="H32" s="391">
        <v>0</v>
      </c>
      <c r="I32" s="390">
        <v>0</v>
      </c>
      <c r="J32" s="392">
        <v>0</v>
      </c>
      <c r="K32" s="357">
        <f t="shared" si="1"/>
        <v>0</v>
      </c>
      <c r="L32" s="357">
        <f t="shared" si="1"/>
        <v>0</v>
      </c>
      <c r="M32" s="357">
        <f t="shared" si="1"/>
        <v>0</v>
      </c>
      <c r="N32" s="357">
        <f t="shared" si="1"/>
        <v>0</v>
      </c>
    </row>
    <row r="33" spans="1:14" x14ac:dyDescent="0.25">
      <c r="A33" s="397" t="s">
        <v>404</v>
      </c>
      <c r="B33" s="375" t="s">
        <v>405</v>
      </c>
      <c r="C33" s="398">
        <f t="shared" ref="C33:J33" si="9">C34+C35</f>
        <v>0</v>
      </c>
      <c r="D33" s="399">
        <f t="shared" si="9"/>
        <v>0</v>
      </c>
      <c r="E33" s="399">
        <f t="shared" si="9"/>
        <v>0</v>
      </c>
      <c r="F33" s="400">
        <f t="shared" si="9"/>
        <v>0</v>
      </c>
      <c r="G33" s="399">
        <f t="shared" si="9"/>
        <v>0</v>
      </c>
      <c r="H33" s="400">
        <f t="shared" si="9"/>
        <v>0</v>
      </c>
      <c r="I33" s="399">
        <f t="shared" si="9"/>
        <v>0</v>
      </c>
      <c r="J33" s="401">
        <f t="shared" si="9"/>
        <v>0</v>
      </c>
      <c r="K33" s="357">
        <f t="shared" si="1"/>
        <v>0</v>
      </c>
      <c r="L33" s="357">
        <f t="shared" si="1"/>
        <v>0</v>
      </c>
      <c r="M33" s="357">
        <f t="shared" si="1"/>
        <v>0</v>
      </c>
      <c r="N33" s="357">
        <f t="shared" si="1"/>
        <v>0</v>
      </c>
    </row>
    <row r="34" spans="1:14" x14ac:dyDescent="0.25">
      <c r="A34" s="395" t="s">
        <v>406</v>
      </c>
      <c r="B34" s="396" t="s">
        <v>407</v>
      </c>
      <c r="C34" s="389">
        <v>0</v>
      </c>
      <c r="D34" s="390">
        <v>0</v>
      </c>
      <c r="E34" s="390">
        <v>0</v>
      </c>
      <c r="F34" s="391">
        <v>0</v>
      </c>
      <c r="G34" s="390">
        <v>0</v>
      </c>
      <c r="H34" s="391">
        <v>0</v>
      </c>
      <c r="I34" s="390">
        <v>0</v>
      </c>
      <c r="J34" s="392">
        <v>0</v>
      </c>
      <c r="K34" s="357">
        <f t="shared" si="1"/>
        <v>0</v>
      </c>
      <c r="L34" s="357">
        <f t="shared" si="1"/>
        <v>0</v>
      </c>
      <c r="M34" s="357">
        <f t="shared" si="1"/>
        <v>0</v>
      </c>
      <c r="N34" s="357">
        <f t="shared" si="1"/>
        <v>0</v>
      </c>
    </row>
    <row r="35" spans="1:14" x14ac:dyDescent="0.25">
      <c r="A35" s="395" t="s">
        <v>408</v>
      </c>
      <c r="B35" s="396" t="s">
        <v>409</v>
      </c>
      <c r="C35" s="389">
        <v>0</v>
      </c>
      <c r="D35" s="390">
        <v>0</v>
      </c>
      <c r="E35" s="390">
        <v>0</v>
      </c>
      <c r="F35" s="391">
        <v>0</v>
      </c>
      <c r="G35" s="390">
        <v>0</v>
      </c>
      <c r="H35" s="391">
        <v>0</v>
      </c>
      <c r="I35" s="390">
        <v>0</v>
      </c>
      <c r="J35" s="392">
        <v>0</v>
      </c>
      <c r="K35" s="357">
        <f t="shared" si="1"/>
        <v>0</v>
      </c>
      <c r="L35" s="357">
        <f t="shared" si="1"/>
        <v>0</v>
      </c>
      <c r="M35" s="357">
        <f t="shared" si="1"/>
        <v>0</v>
      </c>
      <c r="N35" s="357">
        <f t="shared" si="1"/>
        <v>0</v>
      </c>
    </row>
    <row r="36" spans="1:14" x14ac:dyDescent="0.25">
      <c r="A36" s="402">
        <v>2.2999999999999998</v>
      </c>
      <c r="B36" s="375" t="s">
        <v>410</v>
      </c>
      <c r="C36" s="385">
        <f t="shared" ref="C36:J36" si="10">C37+C38</f>
        <v>0</v>
      </c>
      <c r="D36" s="360">
        <f t="shared" si="10"/>
        <v>0</v>
      </c>
      <c r="E36" s="360">
        <f t="shared" si="10"/>
        <v>0</v>
      </c>
      <c r="F36" s="386">
        <f t="shared" si="10"/>
        <v>0</v>
      </c>
      <c r="G36" s="360">
        <f t="shared" si="10"/>
        <v>0</v>
      </c>
      <c r="H36" s="386">
        <f t="shared" si="10"/>
        <v>0</v>
      </c>
      <c r="I36" s="360">
        <f t="shared" si="10"/>
        <v>0</v>
      </c>
      <c r="J36" s="361">
        <f t="shared" si="10"/>
        <v>0</v>
      </c>
      <c r="K36" s="357">
        <f t="shared" si="1"/>
        <v>0</v>
      </c>
      <c r="L36" s="357">
        <f t="shared" si="1"/>
        <v>0</v>
      </c>
      <c r="M36" s="357">
        <f t="shared" si="1"/>
        <v>0</v>
      </c>
      <c r="N36" s="357">
        <f t="shared" si="1"/>
        <v>0</v>
      </c>
    </row>
    <row r="37" spans="1:14" x14ac:dyDescent="0.25">
      <c r="A37" s="403" t="s">
        <v>411</v>
      </c>
      <c r="B37" s="375" t="s">
        <v>257</v>
      </c>
      <c r="C37" s="385">
        <v>0</v>
      </c>
      <c r="D37" s="360">
        <v>0</v>
      </c>
      <c r="E37" s="360">
        <v>0</v>
      </c>
      <c r="F37" s="386">
        <v>0</v>
      </c>
      <c r="G37" s="360">
        <v>0</v>
      </c>
      <c r="H37" s="386">
        <v>0</v>
      </c>
      <c r="I37" s="360">
        <v>0</v>
      </c>
      <c r="J37" s="362">
        <v>0</v>
      </c>
      <c r="K37" s="357">
        <f t="shared" si="1"/>
        <v>0</v>
      </c>
      <c r="L37" s="357">
        <f t="shared" si="1"/>
        <v>0</v>
      </c>
      <c r="M37" s="357">
        <f t="shared" si="1"/>
        <v>0</v>
      </c>
      <c r="N37" s="357">
        <f t="shared" si="1"/>
        <v>0</v>
      </c>
    </row>
    <row r="38" spans="1:14" x14ac:dyDescent="0.25">
      <c r="A38" s="403" t="s">
        <v>412</v>
      </c>
      <c r="B38" s="375" t="s">
        <v>413</v>
      </c>
      <c r="C38" s="385">
        <v>0</v>
      </c>
      <c r="D38" s="360">
        <v>0</v>
      </c>
      <c r="E38" s="360">
        <v>0</v>
      </c>
      <c r="F38" s="386">
        <v>0</v>
      </c>
      <c r="G38" s="360">
        <v>0</v>
      </c>
      <c r="H38" s="386">
        <v>0</v>
      </c>
      <c r="I38" s="360">
        <v>0</v>
      </c>
      <c r="J38" s="362">
        <v>0</v>
      </c>
      <c r="K38" s="357">
        <f t="shared" si="1"/>
        <v>0</v>
      </c>
      <c r="L38" s="357">
        <f t="shared" si="1"/>
        <v>0</v>
      </c>
      <c r="M38" s="357">
        <f t="shared" si="1"/>
        <v>0</v>
      </c>
      <c r="N38" s="357">
        <f t="shared" si="1"/>
        <v>0</v>
      </c>
    </row>
    <row r="39" spans="1:14" x14ac:dyDescent="0.25">
      <c r="A39" s="402">
        <v>2.4</v>
      </c>
      <c r="B39" s="375" t="s">
        <v>359</v>
      </c>
      <c r="C39" s="385">
        <v>1216</v>
      </c>
      <c r="D39" s="360">
        <v>1216</v>
      </c>
      <c r="E39" s="360">
        <f t="shared" ref="E39:J39" si="11">E40+E41</f>
        <v>0</v>
      </c>
      <c r="F39" s="386">
        <f t="shared" si="11"/>
        <v>0</v>
      </c>
      <c r="G39" s="360">
        <v>953</v>
      </c>
      <c r="H39" s="386">
        <v>953</v>
      </c>
      <c r="I39" s="360">
        <f t="shared" si="11"/>
        <v>0</v>
      </c>
      <c r="J39" s="361">
        <f t="shared" si="11"/>
        <v>0</v>
      </c>
      <c r="K39" s="357">
        <f t="shared" si="1"/>
        <v>-263</v>
      </c>
      <c r="L39" s="357">
        <f t="shared" si="1"/>
        <v>-263</v>
      </c>
      <c r="M39" s="357">
        <f t="shared" si="1"/>
        <v>0</v>
      </c>
      <c r="N39" s="357">
        <f t="shared" si="1"/>
        <v>0</v>
      </c>
    </row>
    <row r="40" spans="1:14" x14ac:dyDescent="0.25">
      <c r="A40" s="403" t="s">
        <v>414</v>
      </c>
      <c r="B40" s="375" t="s">
        <v>415</v>
      </c>
      <c r="C40" s="385">
        <v>0</v>
      </c>
      <c r="D40" s="360">
        <v>0</v>
      </c>
      <c r="E40" s="360">
        <v>0</v>
      </c>
      <c r="F40" s="386">
        <v>0</v>
      </c>
      <c r="G40" s="360">
        <v>0</v>
      </c>
      <c r="H40" s="386">
        <v>0</v>
      </c>
      <c r="I40" s="360">
        <v>0</v>
      </c>
      <c r="J40" s="362">
        <v>0</v>
      </c>
      <c r="K40" s="357">
        <f t="shared" si="1"/>
        <v>0</v>
      </c>
      <c r="L40" s="357">
        <f t="shared" si="1"/>
        <v>0</v>
      </c>
      <c r="M40" s="357">
        <f t="shared" si="1"/>
        <v>0</v>
      </c>
      <c r="N40" s="357">
        <f t="shared" si="1"/>
        <v>0</v>
      </c>
    </row>
    <row r="41" spans="1:14" x14ac:dyDescent="0.25">
      <c r="A41" s="403" t="s">
        <v>416</v>
      </c>
      <c r="B41" s="375" t="s">
        <v>417</v>
      </c>
      <c r="C41" s="404">
        <v>0</v>
      </c>
      <c r="D41" s="405">
        <v>0</v>
      </c>
      <c r="E41" s="405">
        <v>0</v>
      </c>
      <c r="F41" s="406">
        <v>0</v>
      </c>
      <c r="G41" s="405">
        <v>0</v>
      </c>
      <c r="H41" s="406">
        <v>0</v>
      </c>
      <c r="I41" s="405">
        <v>0</v>
      </c>
      <c r="J41" s="407">
        <v>0</v>
      </c>
      <c r="K41" s="357">
        <f t="shared" si="1"/>
        <v>0</v>
      </c>
      <c r="L41" s="357">
        <f t="shared" si="1"/>
        <v>0</v>
      </c>
      <c r="M41" s="357">
        <f t="shared" si="1"/>
        <v>0</v>
      </c>
      <c r="N41" s="357">
        <f t="shared" si="1"/>
        <v>0</v>
      </c>
    </row>
    <row r="42" spans="1:14" ht="15" customHeight="1" x14ac:dyDescent="0.25">
      <c r="A42" s="408">
        <v>2.16</v>
      </c>
      <c r="B42" s="380" t="s">
        <v>418</v>
      </c>
      <c r="C42" s="385"/>
      <c r="D42" s="360"/>
      <c r="E42" s="360"/>
      <c r="F42" s="361"/>
      <c r="G42" s="360">
        <v>0</v>
      </c>
      <c r="H42" s="360">
        <v>0</v>
      </c>
      <c r="I42" s="360"/>
      <c r="J42" s="409"/>
      <c r="K42" s="357">
        <f>G42-C42</f>
        <v>0</v>
      </c>
      <c r="L42" s="410">
        <v>0</v>
      </c>
      <c r="M42" s="410">
        <v>0</v>
      </c>
      <c r="N42" s="411">
        <v>0</v>
      </c>
    </row>
    <row r="43" spans="1:14" ht="18.75" customHeight="1" x14ac:dyDescent="0.25">
      <c r="A43" s="412" t="s">
        <v>419</v>
      </c>
      <c r="B43" s="413" t="s">
        <v>420</v>
      </c>
      <c r="C43" s="414">
        <f t="shared" ref="C43:J43" si="12">C4+C14</f>
        <v>1216</v>
      </c>
      <c r="D43" s="414">
        <f t="shared" si="12"/>
        <v>1216</v>
      </c>
      <c r="E43" s="414">
        <f t="shared" si="12"/>
        <v>0</v>
      </c>
      <c r="F43" s="414">
        <f t="shared" si="12"/>
        <v>0</v>
      </c>
      <c r="G43" s="414">
        <f t="shared" si="12"/>
        <v>953</v>
      </c>
      <c r="H43" s="414">
        <f t="shared" si="12"/>
        <v>953</v>
      </c>
      <c r="I43" s="414">
        <f t="shared" si="12"/>
        <v>0</v>
      </c>
      <c r="J43" s="414">
        <f t="shared" si="12"/>
        <v>0</v>
      </c>
      <c r="K43" s="415">
        <f>G43-C43</f>
        <v>-263</v>
      </c>
      <c r="L43" s="415">
        <f t="shared" ref="L43:N43" si="13">H43-D43</f>
        <v>-263</v>
      </c>
      <c r="M43" s="415">
        <f t="shared" si="13"/>
        <v>0</v>
      </c>
      <c r="N43" s="415">
        <f t="shared" si="13"/>
        <v>0</v>
      </c>
    </row>
    <row r="44" spans="1:14" ht="16.5" thickBot="1" x14ac:dyDescent="0.3">
      <c r="A44" s="714" t="s">
        <v>421</v>
      </c>
      <c r="B44" s="714"/>
      <c r="C44" s="711"/>
      <c r="D44" s="711"/>
      <c r="E44" s="711"/>
      <c r="F44" s="711"/>
      <c r="G44" s="711"/>
      <c r="H44" s="416"/>
      <c r="I44" s="416"/>
      <c r="J44" s="416"/>
      <c r="K44" s="357"/>
      <c r="L44" s="410"/>
      <c r="M44" s="410"/>
      <c r="N44" s="411"/>
    </row>
    <row r="45" spans="1:14" ht="13.5" thickTop="1" x14ac:dyDescent="0.25">
      <c r="A45" s="417" t="s">
        <v>8</v>
      </c>
      <c r="B45" s="418" t="s">
        <v>251</v>
      </c>
      <c r="C45" s="351">
        <f t="shared" ref="C45:J45" si="14">C46+C47</f>
        <v>0</v>
      </c>
      <c r="D45" s="351">
        <f t="shared" si="14"/>
        <v>0</v>
      </c>
      <c r="E45" s="352">
        <f t="shared" si="14"/>
        <v>0</v>
      </c>
      <c r="F45" s="351">
        <f t="shared" si="14"/>
        <v>0</v>
      </c>
      <c r="G45" s="351">
        <f t="shared" si="14"/>
        <v>0</v>
      </c>
      <c r="H45" s="352">
        <f t="shared" si="14"/>
        <v>0</v>
      </c>
      <c r="I45" s="419">
        <f t="shared" si="14"/>
        <v>0</v>
      </c>
      <c r="J45" s="420">
        <f t="shared" si="14"/>
        <v>0</v>
      </c>
      <c r="K45" s="351">
        <f t="shared" ref="K45:N52" si="15">G45-C45</f>
        <v>0</v>
      </c>
      <c r="L45" s="351">
        <f t="shared" si="15"/>
        <v>0</v>
      </c>
      <c r="M45" s="351">
        <f t="shared" si="15"/>
        <v>0</v>
      </c>
      <c r="N45" s="351">
        <f t="shared" si="15"/>
        <v>0</v>
      </c>
    </row>
    <row r="46" spans="1:14" x14ac:dyDescent="0.25">
      <c r="A46" s="421">
        <v>1.1000000000000001</v>
      </c>
      <c r="B46" s="375" t="s">
        <v>422</v>
      </c>
      <c r="C46" s="422">
        <v>0</v>
      </c>
      <c r="D46" s="423">
        <v>0</v>
      </c>
      <c r="E46" s="424">
        <v>0</v>
      </c>
      <c r="F46" s="423">
        <v>0</v>
      </c>
      <c r="G46" s="424">
        <v>0</v>
      </c>
      <c r="H46" s="423">
        <v>0</v>
      </c>
      <c r="I46" s="424">
        <v>0</v>
      </c>
      <c r="J46" s="425">
        <v>0</v>
      </c>
      <c r="K46" s="357">
        <f t="shared" si="15"/>
        <v>0</v>
      </c>
      <c r="L46" s="357">
        <f t="shared" si="15"/>
        <v>0</v>
      </c>
      <c r="M46" s="357">
        <f t="shared" si="15"/>
        <v>0</v>
      </c>
      <c r="N46" s="357">
        <f t="shared" si="15"/>
        <v>0</v>
      </c>
    </row>
    <row r="47" spans="1:14" x14ac:dyDescent="0.25">
      <c r="A47" s="402">
        <v>1.2</v>
      </c>
      <c r="B47" s="375" t="s">
        <v>423</v>
      </c>
      <c r="C47" s="426">
        <v>0</v>
      </c>
      <c r="D47" s="360">
        <v>0</v>
      </c>
      <c r="E47" s="386">
        <v>0</v>
      </c>
      <c r="F47" s="360">
        <v>0</v>
      </c>
      <c r="G47" s="386">
        <v>0</v>
      </c>
      <c r="H47" s="360">
        <v>0</v>
      </c>
      <c r="I47" s="386">
        <v>0</v>
      </c>
      <c r="J47" s="409">
        <v>0</v>
      </c>
      <c r="K47" s="357">
        <f t="shared" si="15"/>
        <v>0</v>
      </c>
      <c r="L47" s="357">
        <f t="shared" si="15"/>
        <v>0</v>
      </c>
      <c r="M47" s="357">
        <f t="shared" si="15"/>
        <v>0</v>
      </c>
      <c r="N47" s="357">
        <f t="shared" si="15"/>
        <v>0</v>
      </c>
    </row>
    <row r="48" spans="1:14" x14ac:dyDescent="0.25">
      <c r="A48" s="403" t="s">
        <v>360</v>
      </c>
      <c r="B48" s="375" t="s">
        <v>424</v>
      </c>
      <c r="C48" s="426">
        <f t="shared" ref="C48:J48" si="16">C49+C50</f>
        <v>0</v>
      </c>
      <c r="D48" s="360">
        <f t="shared" si="16"/>
        <v>0</v>
      </c>
      <c r="E48" s="386">
        <f t="shared" si="16"/>
        <v>0</v>
      </c>
      <c r="F48" s="360">
        <f t="shared" si="16"/>
        <v>0</v>
      </c>
      <c r="G48" s="386">
        <f t="shared" si="16"/>
        <v>0</v>
      </c>
      <c r="H48" s="360">
        <f t="shared" si="16"/>
        <v>0</v>
      </c>
      <c r="I48" s="386">
        <f t="shared" si="16"/>
        <v>0</v>
      </c>
      <c r="J48" s="360">
        <f t="shared" si="16"/>
        <v>0</v>
      </c>
      <c r="K48" s="357">
        <f t="shared" si="15"/>
        <v>0</v>
      </c>
      <c r="L48" s="357">
        <f t="shared" si="15"/>
        <v>0</v>
      </c>
      <c r="M48" s="357">
        <f t="shared" si="15"/>
        <v>0</v>
      </c>
      <c r="N48" s="357">
        <f t="shared" si="15"/>
        <v>0</v>
      </c>
    </row>
    <row r="49" spans="1:14" x14ac:dyDescent="0.25">
      <c r="A49" s="403" t="s">
        <v>362</v>
      </c>
      <c r="B49" s="375" t="s">
        <v>425</v>
      </c>
      <c r="C49" s="426">
        <v>0</v>
      </c>
      <c r="D49" s="360">
        <v>0</v>
      </c>
      <c r="E49" s="386">
        <v>0</v>
      </c>
      <c r="F49" s="360">
        <v>0</v>
      </c>
      <c r="G49" s="386">
        <v>0</v>
      </c>
      <c r="H49" s="360">
        <v>0</v>
      </c>
      <c r="I49" s="386">
        <v>0</v>
      </c>
      <c r="J49" s="409">
        <v>0</v>
      </c>
      <c r="K49" s="357">
        <f t="shared" si="15"/>
        <v>0</v>
      </c>
      <c r="L49" s="357">
        <f t="shared" si="15"/>
        <v>0</v>
      </c>
      <c r="M49" s="357">
        <f t="shared" si="15"/>
        <v>0</v>
      </c>
      <c r="N49" s="357">
        <f t="shared" si="15"/>
        <v>0</v>
      </c>
    </row>
    <row r="50" spans="1:14" x14ac:dyDescent="0.25">
      <c r="A50" s="403" t="s">
        <v>364</v>
      </c>
      <c r="B50" s="375" t="s">
        <v>426</v>
      </c>
      <c r="C50" s="426">
        <v>0</v>
      </c>
      <c r="D50" s="360">
        <v>0</v>
      </c>
      <c r="E50" s="386">
        <v>0</v>
      </c>
      <c r="F50" s="360">
        <v>0</v>
      </c>
      <c r="G50" s="386">
        <v>0</v>
      </c>
      <c r="H50" s="360">
        <v>0</v>
      </c>
      <c r="I50" s="386">
        <v>0</v>
      </c>
      <c r="J50" s="409">
        <v>0</v>
      </c>
      <c r="K50" s="357">
        <f t="shared" si="15"/>
        <v>0</v>
      </c>
      <c r="L50" s="357">
        <f t="shared" si="15"/>
        <v>0</v>
      </c>
      <c r="M50" s="357">
        <f t="shared" si="15"/>
        <v>0</v>
      </c>
      <c r="N50" s="357">
        <f t="shared" si="15"/>
        <v>0</v>
      </c>
    </row>
    <row r="51" spans="1:14" x14ac:dyDescent="0.25">
      <c r="A51" s="403" t="s">
        <v>366</v>
      </c>
      <c r="B51" s="375" t="s">
        <v>427</v>
      </c>
      <c r="C51" s="426">
        <v>0</v>
      </c>
      <c r="D51" s="360">
        <v>0</v>
      </c>
      <c r="E51" s="386">
        <v>0</v>
      </c>
      <c r="F51" s="360">
        <v>0</v>
      </c>
      <c r="G51" s="386">
        <v>0</v>
      </c>
      <c r="H51" s="360">
        <v>0</v>
      </c>
      <c r="I51" s="386">
        <v>0</v>
      </c>
      <c r="J51" s="409">
        <v>0</v>
      </c>
      <c r="K51" s="357">
        <f t="shared" si="15"/>
        <v>0</v>
      </c>
      <c r="L51" s="357">
        <f t="shared" si="15"/>
        <v>0</v>
      </c>
      <c r="M51" s="357">
        <f t="shared" si="15"/>
        <v>0</v>
      </c>
      <c r="N51" s="357">
        <f t="shared" si="15"/>
        <v>0</v>
      </c>
    </row>
    <row r="52" spans="1:14" x14ac:dyDescent="0.25">
      <c r="A52" s="427" t="s">
        <v>368</v>
      </c>
      <c r="B52" s="428" t="s">
        <v>428</v>
      </c>
      <c r="C52" s="426">
        <v>0</v>
      </c>
      <c r="D52" s="360">
        <v>0</v>
      </c>
      <c r="E52" s="386">
        <v>0</v>
      </c>
      <c r="F52" s="360">
        <v>0</v>
      </c>
      <c r="G52" s="386">
        <v>0</v>
      </c>
      <c r="H52" s="360">
        <v>0</v>
      </c>
      <c r="I52" s="429">
        <v>0</v>
      </c>
      <c r="J52" s="430">
        <v>0</v>
      </c>
      <c r="K52" s="357">
        <f t="shared" si="15"/>
        <v>0</v>
      </c>
      <c r="L52" s="357">
        <f t="shared" si="15"/>
        <v>0</v>
      </c>
      <c r="M52" s="357">
        <f t="shared" si="15"/>
        <v>0</v>
      </c>
      <c r="N52" s="357">
        <f t="shared" si="15"/>
        <v>0</v>
      </c>
    </row>
    <row r="53" spans="1:14" x14ac:dyDescent="0.25">
      <c r="A53" s="354"/>
      <c r="B53" s="431"/>
      <c r="C53" s="422"/>
      <c r="D53" s="423"/>
      <c r="E53" s="424"/>
      <c r="F53" s="423"/>
      <c r="G53" s="424"/>
      <c r="H53" s="423"/>
      <c r="I53" s="424"/>
      <c r="J53" s="425"/>
      <c r="K53" s="432"/>
      <c r="L53" s="433"/>
      <c r="M53" s="433"/>
      <c r="N53" s="434"/>
    </row>
    <row r="54" spans="1:14" x14ac:dyDescent="0.25">
      <c r="A54" s="417" t="s">
        <v>30</v>
      </c>
      <c r="B54" s="435" t="s">
        <v>429</v>
      </c>
      <c r="C54" s="436">
        <f t="shared" ref="C54:J54" si="17">C55+C61</f>
        <v>0</v>
      </c>
      <c r="D54" s="437">
        <f t="shared" si="17"/>
        <v>0</v>
      </c>
      <c r="E54" s="438">
        <f t="shared" si="17"/>
        <v>0</v>
      </c>
      <c r="F54" s="437">
        <f t="shared" si="17"/>
        <v>0</v>
      </c>
      <c r="G54" s="438">
        <f t="shared" si="17"/>
        <v>0</v>
      </c>
      <c r="H54" s="437">
        <f t="shared" si="17"/>
        <v>0</v>
      </c>
      <c r="I54" s="438">
        <f t="shared" si="17"/>
        <v>0</v>
      </c>
      <c r="J54" s="437">
        <f t="shared" si="17"/>
        <v>0</v>
      </c>
      <c r="K54" s="439">
        <f t="shared" ref="K54:N69" si="18">G54-C54</f>
        <v>0</v>
      </c>
      <c r="L54" s="439">
        <f t="shared" si="18"/>
        <v>0</v>
      </c>
      <c r="M54" s="439">
        <f t="shared" si="18"/>
        <v>0</v>
      </c>
      <c r="N54" s="439">
        <f t="shared" si="18"/>
        <v>0</v>
      </c>
    </row>
    <row r="55" spans="1:14" x14ac:dyDescent="0.25">
      <c r="A55" s="440">
        <v>2.1</v>
      </c>
      <c r="B55" s="354" t="s">
        <v>430</v>
      </c>
      <c r="C55" s="441">
        <f t="shared" ref="C55:I55" si="19">C56+C57+C59+C60</f>
        <v>0</v>
      </c>
      <c r="D55" s="355">
        <f t="shared" si="19"/>
        <v>0</v>
      </c>
      <c r="E55" s="442">
        <f t="shared" si="19"/>
        <v>0</v>
      </c>
      <c r="F55" s="355">
        <f t="shared" si="19"/>
        <v>0</v>
      </c>
      <c r="G55" s="442">
        <f t="shared" si="19"/>
        <v>0</v>
      </c>
      <c r="H55" s="355">
        <f t="shared" si="19"/>
        <v>0</v>
      </c>
      <c r="I55" s="442">
        <f t="shared" si="19"/>
        <v>0</v>
      </c>
      <c r="J55" s="355">
        <f>J56+J59+J60</f>
        <v>0</v>
      </c>
      <c r="K55" s="357">
        <f t="shared" si="18"/>
        <v>0</v>
      </c>
      <c r="L55" s="357">
        <f t="shared" si="18"/>
        <v>0</v>
      </c>
      <c r="M55" s="357">
        <f t="shared" si="18"/>
        <v>0</v>
      </c>
      <c r="N55" s="357">
        <f t="shared" si="18"/>
        <v>0</v>
      </c>
    </row>
    <row r="56" spans="1:14" ht="12" customHeight="1" x14ac:dyDescent="0.25">
      <c r="A56" s="443" t="s">
        <v>372</v>
      </c>
      <c r="B56" s="354" t="s">
        <v>431</v>
      </c>
      <c r="C56" s="444">
        <v>0</v>
      </c>
      <c r="D56" s="445">
        <v>0</v>
      </c>
      <c r="E56" s="446">
        <v>0</v>
      </c>
      <c r="F56" s="445">
        <v>0</v>
      </c>
      <c r="G56" s="446">
        <v>0</v>
      </c>
      <c r="H56" s="445">
        <v>0</v>
      </c>
      <c r="I56" s="446">
        <v>0</v>
      </c>
      <c r="J56" s="447">
        <v>0</v>
      </c>
      <c r="K56" s="357">
        <f t="shared" si="18"/>
        <v>0</v>
      </c>
      <c r="L56" s="357">
        <f t="shared" si="18"/>
        <v>0</v>
      </c>
      <c r="M56" s="357">
        <f t="shared" si="18"/>
        <v>0</v>
      </c>
      <c r="N56" s="357">
        <f t="shared" si="18"/>
        <v>0</v>
      </c>
    </row>
    <row r="57" spans="1:14" ht="14.25" customHeight="1" x14ac:dyDescent="0.25">
      <c r="A57" s="443" t="s">
        <v>374</v>
      </c>
      <c r="B57" s="354" t="s">
        <v>432</v>
      </c>
      <c r="C57" s="444">
        <v>0</v>
      </c>
      <c r="D57" s="445">
        <v>0</v>
      </c>
      <c r="E57" s="446">
        <v>0</v>
      </c>
      <c r="F57" s="445">
        <v>0</v>
      </c>
      <c r="G57" s="446">
        <v>0</v>
      </c>
      <c r="H57" s="445">
        <v>0</v>
      </c>
      <c r="I57" s="446">
        <v>0</v>
      </c>
      <c r="J57" s="445">
        <v>0</v>
      </c>
      <c r="K57" s="357">
        <f t="shared" si="18"/>
        <v>0</v>
      </c>
      <c r="L57" s="357">
        <f t="shared" si="18"/>
        <v>0</v>
      </c>
      <c r="M57" s="357">
        <f t="shared" si="18"/>
        <v>0</v>
      </c>
      <c r="N57" s="357">
        <f t="shared" si="18"/>
        <v>0</v>
      </c>
    </row>
    <row r="58" spans="1:14" ht="12.75" customHeight="1" x14ac:dyDescent="0.25">
      <c r="A58" s="448" t="s">
        <v>433</v>
      </c>
      <c r="B58" s="388" t="s">
        <v>434</v>
      </c>
      <c r="C58" s="426"/>
      <c r="D58" s="360"/>
      <c r="E58" s="386"/>
      <c r="F58" s="360"/>
      <c r="G58" s="386"/>
      <c r="H58" s="360"/>
      <c r="I58" s="386"/>
      <c r="J58" s="409"/>
      <c r="K58" s="357">
        <f t="shared" si="18"/>
        <v>0</v>
      </c>
      <c r="L58" s="410">
        <v>0</v>
      </c>
      <c r="M58" s="410">
        <v>0</v>
      </c>
      <c r="N58" s="411">
        <v>0</v>
      </c>
    </row>
    <row r="59" spans="1:14" x14ac:dyDescent="0.25">
      <c r="A59" s="443" t="s">
        <v>384</v>
      </c>
      <c r="B59" s="354" t="s">
        <v>248</v>
      </c>
      <c r="C59" s="449">
        <v>0</v>
      </c>
      <c r="D59" s="405">
        <v>0</v>
      </c>
      <c r="E59" s="406">
        <v>0</v>
      </c>
      <c r="F59" s="405">
        <v>0</v>
      </c>
      <c r="G59" s="406">
        <v>0</v>
      </c>
      <c r="H59" s="405">
        <v>0</v>
      </c>
      <c r="I59" s="406">
        <v>0</v>
      </c>
      <c r="J59" s="450">
        <v>0</v>
      </c>
      <c r="K59" s="357">
        <f t="shared" si="18"/>
        <v>0</v>
      </c>
      <c r="L59" s="357">
        <f t="shared" si="18"/>
        <v>0</v>
      </c>
      <c r="M59" s="357">
        <f t="shared" si="18"/>
        <v>0</v>
      </c>
      <c r="N59" s="357">
        <f t="shared" si="18"/>
        <v>0</v>
      </c>
    </row>
    <row r="60" spans="1:14" x14ac:dyDescent="0.25">
      <c r="A60" s="443" t="s">
        <v>398</v>
      </c>
      <c r="B60" s="354" t="s">
        <v>435</v>
      </c>
      <c r="C60" s="426">
        <v>0</v>
      </c>
      <c r="D60" s="360">
        <v>0</v>
      </c>
      <c r="E60" s="386">
        <v>0</v>
      </c>
      <c r="F60" s="360">
        <v>0</v>
      </c>
      <c r="G60" s="386">
        <v>0</v>
      </c>
      <c r="H60" s="360">
        <v>0</v>
      </c>
      <c r="I60" s="386">
        <v>0</v>
      </c>
      <c r="J60" s="409">
        <v>0</v>
      </c>
      <c r="K60" s="357">
        <f t="shared" si="18"/>
        <v>0</v>
      </c>
      <c r="L60" s="357">
        <f t="shared" si="18"/>
        <v>0</v>
      </c>
      <c r="M60" s="357">
        <f t="shared" si="18"/>
        <v>0</v>
      </c>
      <c r="N60" s="357">
        <f t="shared" si="18"/>
        <v>0</v>
      </c>
    </row>
    <row r="61" spans="1:14" x14ac:dyDescent="0.25">
      <c r="A61" s="440">
        <v>2.2999999999999998</v>
      </c>
      <c r="B61" s="354" t="s">
        <v>423</v>
      </c>
      <c r="C61" s="444">
        <f>C62+C63</f>
        <v>0</v>
      </c>
      <c r="D61" s="445">
        <v>0</v>
      </c>
      <c r="E61" s="446">
        <v>0</v>
      </c>
      <c r="F61" s="445">
        <f>F62+F63</f>
        <v>0</v>
      </c>
      <c r="G61" s="446">
        <v>0</v>
      </c>
      <c r="H61" s="445">
        <v>0</v>
      </c>
      <c r="I61" s="446">
        <f>I62+I63</f>
        <v>0</v>
      </c>
      <c r="J61" s="445">
        <f>J62+J63</f>
        <v>0</v>
      </c>
      <c r="K61" s="357">
        <f t="shared" si="18"/>
        <v>0</v>
      </c>
      <c r="L61" s="357">
        <f t="shared" si="18"/>
        <v>0</v>
      </c>
      <c r="M61" s="357">
        <f t="shared" si="18"/>
        <v>0</v>
      </c>
      <c r="N61" s="357">
        <f t="shared" si="18"/>
        <v>0</v>
      </c>
    </row>
    <row r="62" spans="1:14" x14ac:dyDescent="0.25">
      <c r="A62" s="448" t="s">
        <v>411</v>
      </c>
      <c r="B62" s="388" t="s">
        <v>247</v>
      </c>
      <c r="C62" s="449">
        <v>0</v>
      </c>
      <c r="D62" s="405">
        <v>0</v>
      </c>
      <c r="E62" s="406">
        <v>0</v>
      </c>
      <c r="F62" s="405">
        <v>0</v>
      </c>
      <c r="G62" s="406">
        <v>0</v>
      </c>
      <c r="H62" s="405">
        <v>0</v>
      </c>
      <c r="I62" s="406">
        <v>0</v>
      </c>
      <c r="J62" s="450">
        <v>0</v>
      </c>
      <c r="K62" s="357">
        <f t="shared" si="18"/>
        <v>0</v>
      </c>
      <c r="L62" s="357">
        <f t="shared" si="18"/>
        <v>0</v>
      </c>
      <c r="M62" s="357">
        <f t="shared" si="18"/>
        <v>0</v>
      </c>
      <c r="N62" s="357">
        <f t="shared" si="18"/>
        <v>0</v>
      </c>
    </row>
    <row r="63" spans="1:14" x14ac:dyDescent="0.25">
      <c r="A63" s="448" t="s">
        <v>412</v>
      </c>
      <c r="B63" s="388" t="s">
        <v>436</v>
      </c>
      <c r="C63" s="426">
        <v>0</v>
      </c>
      <c r="D63" s="360">
        <v>0</v>
      </c>
      <c r="E63" s="386">
        <v>0</v>
      </c>
      <c r="F63" s="360">
        <v>0</v>
      </c>
      <c r="G63" s="386">
        <v>0</v>
      </c>
      <c r="H63" s="360">
        <v>0</v>
      </c>
      <c r="I63" s="386">
        <v>0</v>
      </c>
      <c r="J63" s="409">
        <v>0</v>
      </c>
      <c r="K63" s="357">
        <f t="shared" si="18"/>
        <v>0</v>
      </c>
      <c r="L63" s="357">
        <f t="shared" si="18"/>
        <v>0</v>
      </c>
      <c r="M63" s="357">
        <f t="shared" si="18"/>
        <v>0</v>
      </c>
      <c r="N63" s="357">
        <f t="shared" si="18"/>
        <v>0</v>
      </c>
    </row>
    <row r="64" spans="1:14" ht="13.5" x14ac:dyDescent="0.25">
      <c r="A64" s="451" t="s">
        <v>437</v>
      </c>
      <c r="B64" s="452" t="s">
        <v>438</v>
      </c>
      <c r="C64" s="453">
        <f t="shared" ref="C64:J64" si="20">C45+C54</f>
        <v>0</v>
      </c>
      <c r="D64" s="454">
        <f t="shared" si="20"/>
        <v>0</v>
      </c>
      <c r="E64" s="455">
        <f t="shared" si="20"/>
        <v>0</v>
      </c>
      <c r="F64" s="454">
        <f t="shared" si="20"/>
        <v>0</v>
      </c>
      <c r="G64" s="455">
        <f t="shared" si="20"/>
        <v>0</v>
      </c>
      <c r="H64" s="454">
        <f t="shared" si="20"/>
        <v>0</v>
      </c>
      <c r="I64" s="455">
        <f t="shared" si="20"/>
        <v>0</v>
      </c>
      <c r="J64" s="454">
        <f t="shared" si="20"/>
        <v>0</v>
      </c>
      <c r="K64" s="415">
        <f t="shared" si="18"/>
        <v>0</v>
      </c>
      <c r="L64" s="415">
        <f t="shared" si="18"/>
        <v>0</v>
      </c>
      <c r="M64" s="415">
        <f t="shared" si="18"/>
        <v>0</v>
      </c>
      <c r="N64" s="415">
        <f t="shared" si="18"/>
        <v>0</v>
      </c>
    </row>
    <row r="65" spans="1:15" ht="13.5" x14ac:dyDescent="0.25">
      <c r="A65" s="456" t="s">
        <v>439</v>
      </c>
      <c r="B65" s="457" t="s">
        <v>105</v>
      </c>
      <c r="C65" s="458">
        <f t="shared" ref="C65:J65" si="21">C66+C67</f>
        <v>0</v>
      </c>
      <c r="D65" s="459">
        <f t="shared" si="21"/>
        <v>0</v>
      </c>
      <c r="E65" s="460">
        <f t="shared" si="21"/>
        <v>0</v>
      </c>
      <c r="F65" s="459">
        <f t="shared" si="21"/>
        <v>0</v>
      </c>
      <c r="G65" s="460">
        <f t="shared" si="21"/>
        <v>0</v>
      </c>
      <c r="H65" s="459">
        <f t="shared" si="21"/>
        <v>0</v>
      </c>
      <c r="I65" s="460">
        <f t="shared" si="21"/>
        <v>0</v>
      </c>
      <c r="J65" s="459">
        <f t="shared" si="21"/>
        <v>0</v>
      </c>
      <c r="K65" s="461">
        <f t="shared" si="18"/>
        <v>0</v>
      </c>
      <c r="L65" s="461">
        <f t="shared" si="18"/>
        <v>0</v>
      </c>
      <c r="M65" s="461">
        <f t="shared" si="18"/>
        <v>0</v>
      </c>
      <c r="N65" s="461">
        <f t="shared" si="18"/>
        <v>0</v>
      </c>
    </row>
    <row r="66" spans="1:15" x14ac:dyDescent="0.25">
      <c r="A66" s="462" t="s">
        <v>8</v>
      </c>
      <c r="B66" s="354" t="s">
        <v>440</v>
      </c>
      <c r="C66" s="449">
        <v>0</v>
      </c>
      <c r="D66" s="405">
        <v>0</v>
      </c>
      <c r="E66" s="406">
        <v>0</v>
      </c>
      <c r="F66" s="405">
        <v>0</v>
      </c>
      <c r="G66" s="406">
        <v>0</v>
      </c>
      <c r="H66" s="405">
        <v>0</v>
      </c>
      <c r="I66" s="406">
        <v>0</v>
      </c>
      <c r="J66" s="450">
        <v>0</v>
      </c>
      <c r="K66" s="357">
        <f t="shared" si="18"/>
        <v>0</v>
      </c>
      <c r="L66" s="357">
        <f t="shared" si="18"/>
        <v>0</v>
      </c>
      <c r="M66" s="357">
        <f t="shared" si="18"/>
        <v>0</v>
      </c>
      <c r="N66" s="357">
        <f t="shared" si="18"/>
        <v>0</v>
      </c>
    </row>
    <row r="67" spans="1:15" x14ac:dyDescent="0.25">
      <c r="A67" s="463" t="s">
        <v>30</v>
      </c>
      <c r="B67" s="464" t="s">
        <v>441</v>
      </c>
      <c r="C67" s="449">
        <v>0</v>
      </c>
      <c r="D67" s="405">
        <v>0</v>
      </c>
      <c r="E67" s="406">
        <v>0</v>
      </c>
      <c r="F67" s="405">
        <v>0</v>
      </c>
      <c r="G67" s="406">
        <v>0</v>
      </c>
      <c r="H67" s="405">
        <v>0</v>
      </c>
      <c r="I67" s="406">
        <v>0</v>
      </c>
      <c r="J67" s="450">
        <v>0</v>
      </c>
      <c r="K67" s="357">
        <f t="shared" si="18"/>
        <v>0</v>
      </c>
      <c r="L67" s="357">
        <f t="shared" si="18"/>
        <v>0</v>
      </c>
      <c r="M67" s="357">
        <f t="shared" si="18"/>
        <v>0</v>
      </c>
      <c r="N67" s="357">
        <f t="shared" si="18"/>
        <v>0</v>
      </c>
    </row>
    <row r="68" spans="1:15" ht="13.5" x14ac:dyDescent="0.25">
      <c r="A68" s="456" t="s">
        <v>442</v>
      </c>
      <c r="B68" s="457" t="s">
        <v>241</v>
      </c>
      <c r="C68" s="458">
        <v>0</v>
      </c>
      <c r="D68" s="459">
        <v>0</v>
      </c>
      <c r="E68" s="460">
        <v>0</v>
      </c>
      <c r="F68" s="459">
        <v>0</v>
      </c>
      <c r="G68" s="460">
        <v>0</v>
      </c>
      <c r="H68" s="459">
        <v>0</v>
      </c>
      <c r="I68" s="460">
        <v>0</v>
      </c>
      <c r="J68" s="465">
        <v>0</v>
      </c>
      <c r="K68" s="466">
        <f t="shared" si="18"/>
        <v>0</v>
      </c>
      <c r="L68" s="466">
        <f t="shared" si="18"/>
        <v>0</v>
      </c>
      <c r="M68" s="466">
        <f t="shared" si="18"/>
        <v>0</v>
      </c>
      <c r="N68" s="466">
        <f t="shared" si="18"/>
        <v>0</v>
      </c>
    </row>
    <row r="69" spans="1:15" x14ac:dyDescent="0.25">
      <c r="A69" s="703" t="s">
        <v>443</v>
      </c>
      <c r="B69" s="703"/>
      <c r="C69" s="467">
        <f t="shared" ref="C69:J69" si="22">C43+C64+C65+C68</f>
        <v>1216</v>
      </c>
      <c r="D69" s="468">
        <f t="shared" si="22"/>
        <v>1216</v>
      </c>
      <c r="E69" s="468">
        <f t="shared" si="22"/>
        <v>0</v>
      </c>
      <c r="F69" s="468">
        <f t="shared" si="22"/>
        <v>0</v>
      </c>
      <c r="G69" s="468">
        <f t="shared" si="22"/>
        <v>953</v>
      </c>
      <c r="H69" s="468">
        <f t="shared" si="22"/>
        <v>953</v>
      </c>
      <c r="I69" s="470">
        <f t="shared" si="22"/>
        <v>0</v>
      </c>
      <c r="J69" s="468">
        <f t="shared" si="22"/>
        <v>0</v>
      </c>
      <c r="K69" s="368">
        <f t="shared" si="18"/>
        <v>-263</v>
      </c>
      <c r="L69" s="368">
        <f t="shared" si="18"/>
        <v>-263</v>
      </c>
      <c r="M69" s="368">
        <f t="shared" si="18"/>
        <v>0</v>
      </c>
      <c r="N69" s="368">
        <f t="shared" si="18"/>
        <v>0</v>
      </c>
    </row>
    <row r="70" spans="1:15" ht="16.5" thickBot="1" x14ac:dyDescent="0.3">
      <c r="A70" s="702" t="s">
        <v>239</v>
      </c>
      <c r="B70" s="702"/>
      <c r="C70" s="699"/>
      <c r="D70" s="699"/>
      <c r="E70" s="699"/>
      <c r="F70" s="699"/>
      <c r="G70" s="699"/>
      <c r="H70" s="416"/>
      <c r="I70" s="416"/>
      <c r="J70" s="416"/>
      <c r="K70" s="471"/>
      <c r="L70" s="472"/>
      <c r="M70" s="472"/>
      <c r="N70" s="473"/>
    </row>
    <row r="71" spans="1:15" ht="13.5" thickTop="1" x14ac:dyDescent="0.25">
      <c r="A71" s="474">
        <v>1.1000000000000001</v>
      </c>
      <c r="B71" s="354" t="s">
        <v>238</v>
      </c>
      <c r="C71" s="475">
        <v>0</v>
      </c>
      <c r="D71" s="476">
        <v>0</v>
      </c>
      <c r="E71" s="476">
        <v>0</v>
      </c>
      <c r="F71" s="477">
        <v>0</v>
      </c>
      <c r="G71" s="477">
        <v>0</v>
      </c>
      <c r="H71" s="478">
        <v>0</v>
      </c>
      <c r="I71" s="478">
        <v>0</v>
      </c>
      <c r="J71" s="479">
        <v>0</v>
      </c>
      <c r="K71" s="357">
        <f t="shared" ref="K71:N75" si="23">G71-C71</f>
        <v>0</v>
      </c>
      <c r="L71" s="357">
        <f t="shared" si="23"/>
        <v>0</v>
      </c>
      <c r="M71" s="357">
        <f t="shared" si="23"/>
        <v>0</v>
      </c>
      <c r="N71" s="357">
        <f t="shared" si="23"/>
        <v>0</v>
      </c>
    </row>
    <row r="72" spans="1:15" ht="12" customHeight="1" x14ac:dyDescent="0.25">
      <c r="A72" s="403">
        <v>1.2</v>
      </c>
      <c r="B72" s="354" t="s">
        <v>444</v>
      </c>
      <c r="C72" s="376">
        <v>0</v>
      </c>
      <c r="D72" s="363">
        <v>0</v>
      </c>
      <c r="E72" s="363">
        <v>0</v>
      </c>
      <c r="F72" s="364">
        <v>0</v>
      </c>
      <c r="G72" s="364">
        <v>0</v>
      </c>
      <c r="H72" s="360">
        <v>0</v>
      </c>
      <c r="I72" s="360">
        <v>0</v>
      </c>
      <c r="J72" s="409">
        <v>0</v>
      </c>
      <c r="K72" s="357">
        <f t="shared" si="23"/>
        <v>0</v>
      </c>
      <c r="L72" s="357">
        <f t="shared" si="23"/>
        <v>0</v>
      </c>
      <c r="M72" s="357">
        <f t="shared" si="23"/>
        <v>0</v>
      </c>
      <c r="N72" s="357">
        <f t="shared" si="23"/>
        <v>0</v>
      </c>
    </row>
    <row r="73" spans="1:15" x14ac:dyDescent="0.25">
      <c r="A73" s="480">
        <v>2.1</v>
      </c>
      <c r="B73" s="354" t="s">
        <v>445</v>
      </c>
      <c r="C73" s="385">
        <v>0</v>
      </c>
      <c r="D73" s="360">
        <v>0</v>
      </c>
      <c r="E73" s="360">
        <v>0</v>
      </c>
      <c r="F73" s="361">
        <v>0</v>
      </c>
      <c r="G73" s="361">
        <v>0</v>
      </c>
      <c r="H73" s="360">
        <v>0</v>
      </c>
      <c r="I73" s="360">
        <v>0</v>
      </c>
      <c r="J73" s="409">
        <v>0</v>
      </c>
      <c r="K73" s="357">
        <f t="shared" si="23"/>
        <v>0</v>
      </c>
      <c r="L73" s="357">
        <f t="shared" si="23"/>
        <v>0</v>
      </c>
      <c r="M73" s="357">
        <f t="shared" si="23"/>
        <v>0</v>
      </c>
      <c r="N73" s="357">
        <f t="shared" si="23"/>
        <v>0</v>
      </c>
    </row>
    <row r="74" spans="1:15" x14ac:dyDescent="0.25">
      <c r="A74" s="402">
        <v>2.2000000000000002</v>
      </c>
      <c r="B74" s="354" t="s">
        <v>446</v>
      </c>
      <c r="C74" s="481">
        <v>0</v>
      </c>
      <c r="D74" s="482"/>
      <c r="E74" s="482">
        <v>0</v>
      </c>
      <c r="F74" s="483">
        <v>0</v>
      </c>
      <c r="G74" s="483">
        <v>0</v>
      </c>
      <c r="H74" s="360"/>
      <c r="I74" s="360">
        <v>0</v>
      </c>
      <c r="J74" s="409">
        <v>0</v>
      </c>
      <c r="K74" s="357">
        <f t="shared" si="23"/>
        <v>0</v>
      </c>
      <c r="L74" s="357">
        <f t="shared" si="23"/>
        <v>0</v>
      </c>
      <c r="M74" s="357">
        <f t="shared" si="23"/>
        <v>0</v>
      </c>
      <c r="N74" s="357">
        <f t="shared" si="23"/>
        <v>0</v>
      </c>
    </row>
    <row r="75" spans="1:15" ht="13.5" thickBot="1" x14ac:dyDescent="0.3">
      <c r="A75" s="693" t="s">
        <v>447</v>
      </c>
      <c r="B75" s="694"/>
      <c r="C75" s="484">
        <f t="shared" ref="C75:J75" si="24">SUM(C71:C74)</f>
        <v>0</v>
      </c>
      <c r="D75" s="484">
        <f t="shared" si="24"/>
        <v>0</v>
      </c>
      <c r="E75" s="484">
        <f t="shared" si="24"/>
        <v>0</v>
      </c>
      <c r="F75" s="484">
        <f t="shared" si="24"/>
        <v>0</v>
      </c>
      <c r="G75" s="485">
        <f t="shared" si="24"/>
        <v>0</v>
      </c>
      <c r="H75" s="484">
        <f t="shared" si="24"/>
        <v>0</v>
      </c>
      <c r="I75" s="484">
        <f t="shared" si="24"/>
        <v>0</v>
      </c>
      <c r="J75" s="484">
        <f t="shared" si="24"/>
        <v>0</v>
      </c>
      <c r="K75" s="486">
        <f t="shared" si="23"/>
        <v>0</v>
      </c>
      <c r="L75" s="486">
        <f t="shared" si="23"/>
        <v>0</v>
      </c>
      <c r="M75" s="486">
        <f t="shared" si="23"/>
        <v>0</v>
      </c>
      <c r="N75" s="486">
        <f t="shared" si="23"/>
        <v>0</v>
      </c>
    </row>
    <row r="76" spans="1:15" ht="17.25" thickTop="1" thickBot="1" x14ac:dyDescent="0.3">
      <c r="A76" s="695" t="s">
        <v>585</v>
      </c>
      <c r="B76" s="695"/>
      <c r="C76" s="699"/>
      <c r="D76" s="699"/>
      <c r="E76" s="699"/>
      <c r="F76" s="699"/>
      <c r="G76" s="699"/>
      <c r="H76" s="416"/>
      <c r="I76" s="416"/>
      <c r="J76" s="416"/>
      <c r="K76" s="357"/>
      <c r="L76" s="410"/>
      <c r="M76" s="410"/>
      <c r="N76" s="411"/>
    </row>
    <row r="77" spans="1:15" ht="14.25" thickTop="1" thickBot="1" x14ac:dyDescent="0.3">
      <c r="A77" s="462"/>
      <c r="B77" s="354" t="s">
        <v>586</v>
      </c>
      <c r="C77" s="487">
        <v>503462</v>
      </c>
      <c r="D77" s="488">
        <v>503462</v>
      </c>
      <c r="E77" s="488">
        <v>0</v>
      </c>
      <c r="F77" s="489">
        <v>0</v>
      </c>
      <c r="G77" s="487">
        <v>579654</v>
      </c>
      <c r="H77" s="488">
        <v>579654</v>
      </c>
      <c r="I77" s="488">
        <v>0</v>
      </c>
      <c r="J77" s="490">
        <v>0</v>
      </c>
      <c r="K77" s="491">
        <f t="shared" ref="K77:N79" si="25">G77-C77</f>
        <v>76192</v>
      </c>
      <c r="L77" s="491">
        <f t="shared" si="25"/>
        <v>76192</v>
      </c>
      <c r="M77" s="491">
        <f t="shared" si="25"/>
        <v>0</v>
      </c>
      <c r="N77" s="491">
        <f t="shared" si="25"/>
        <v>0</v>
      </c>
      <c r="O77" s="492"/>
    </row>
    <row r="78" spans="1:15" ht="13.5" thickTop="1" x14ac:dyDescent="0.25">
      <c r="A78" s="704" t="s">
        <v>587</v>
      </c>
      <c r="B78" s="705"/>
      <c r="C78" s="487">
        <f>SUM(C77)</f>
        <v>503462</v>
      </c>
      <c r="D78" s="487">
        <f t="shared" ref="D78:J78" si="26">SUM(D77)</f>
        <v>503462</v>
      </c>
      <c r="E78" s="487">
        <f t="shared" si="26"/>
        <v>0</v>
      </c>
      <c r="F78" s="487">
        <f t="shared" si="26"/>
        <v>0</v>
      </c>
      <c r="G78" s="487">
        <f t="shared" si="26"/>
        <v>579654</v>
      </c>
      <c r="H78" s="487">
        <f t="shared" si="26"/>
        <v>579654</v>
      </c>
      <c r="I78" s="487">
        <f t="shared" si="26"/>
        <v>0</v>
      </c>
      <c r="J78" s="487">
        <f t="shared" si="26"/>
        <v>0</v>
      </c>
      <c r="K78" s="494">
        <f t="shared" si="25"/>
        <v>76192</v>
      </c>
      <c r="L78" s="494">
        <f t="shared" si="25"/>
        <v>76192</v>
      </c>
      <c r="M78" s="494">
        <f t="shared" si="25"/>
        <v>0</v>
      </c>
      <c r="N78" s="494">
        <f t="shared" si="25"/>
        <v>0</v>
      </c>
    </row>
    <row r="79" spans="1:15" ht="13.5" thickBot="1" x14ac:dyDescent="0.3">
      <c r="A79" s="693" t="s">
        <v>448</v>
      </c>
      <c r="B79" s="694"/>
      <c r="C79" s="484">
        <f t="shared" ref="C79:J79" si="27">C69+C75+C78</f>
        <v>504678</v>
      </c>
      <c r="D79" s="484">
        <f t="shared" si="27"/>
        <v>504678</v>
      </c>
      <c r="E79" s="484">
        <f t="shared" si="27"/>
        <v>0</v>
      </c>
      <c r="F79" s="495">
        <f t="shared" si="27"/>
        <v>0</v>
      </c>
      <c r="G79" s="495">
        <f t="shared" si="27"/>
        <v>580607</v>
      </c>
      <c r="H79" s="495">
        <f t="shared" si="27"/>
        <v>580607</v>
      </c>
      <c r="I79" s="495">
        <f t="shared" si="27"/>
        <v>0</v>
      </c>
      <c r="J79" s="495">
        <f t="shared" si="27"/>
        <v>0</v>
      </c>
      <c r="K79" s="496">
        <f t="shared" si="25"/>
        <v>75929</v>
      </c>
      <c r="L79" s="496">
        <f t="shared" si="25"/>
        <v>75929</v>
      </c>
      <c r="M79" s="496">
        <f t="shared" si="25"/>
        <v>0</v>
      </c>
      <c r="N79" s="496">
        <f t="shared" si="25"/>
        <v>0</v>
      </c>
    </row>
    <row r="80" spans="1:15" ht="12.75" customHeight="1" thickTop="1" x14ac:dyDescent="0.25">
      <c r="A80" s="497"/>
      <c r="B80" s="498"/>
      <c r="C80" s="499"/>
      <c r="D80" s="499"/>
      <c r="E80" s="499"/>
      <c r="F80" s="500"/>
      <c r="G80" s="500"/>
      <c r="H80" s="501"/>
      <c r="I80" s="501"/>
      <c r="J80" s="501"/>
      <c r="K80" s="433"/>
      <c r="L80" s="433"/>
      <c r="M80" s="433"/>
      <c r="N80" s="433"/>
    </row>
    <row r="81" spans="1:14" x14ac:dyDescent="0.25">
      <c r="A81" s="706"/>
      <c r="B81" s="706"/>
      <c r="C81" s="706"/>
      <c r="D81" s="706"/>
      <c r="E81" s="706"/>
      <c r="F81" s="707"/>
      <c r="G81" s="707"/>
      <c r="H81" s="416"/>
      <c r="I81" s="416"/>
      <c r="J81" s="416"/>
      <c r="K81" s="431"/>
      <c r="L81" s="431"/>
      <c r="M81" s="431"/>
      <c r="N81" s="431"/>
    </row>
    <row r="82" spans="1:14" x14ac:dyDescent="0.25">
      <c r="A82" s="431"/>
      <c r="B82" s="431"/>
      <c r="C82" s="386"/>
      <c r="D82" s="386"/>
      <c r="E82" s="386"/>
      <c r="F82" s="386"/>
      <c r="G82" s="386"/>
      <c r="H82" s="416"/>
      <c r="I82" s="416"/>
      <c r="J82" s="416"/>
      <c r="K82" s="431"/>
      <c r="L82" s="431"/>
      <c r="M82" s="431"/>
      <c r="N82" s="431"/>
    </row>
    <row r="83" spans="1:14" ht="16.5" thickBot="1" x14ac:dyDescent="0.3">
      <c r="A83" s="708" t="s">
        <v>449</v>
      </c>
      <c r="B83" s="701"/>
      <c r="C83" s="709"/>
      <c r="D83" s="709"/>
      <c r="E83" s="709"/>
      <c r="F83" s="709"/>
      <c r="G83" s="709"/>
      <c r="H83" s="502"/>
      <c r="I83" s="502"/>
      <c r="J83" s="503"/>
      <c r="K83" s="504"/>
      <c r="L83" s="505"/>
      <c r="M83" s="505"/>
      <c r="N83" s="506"/>
    </row>
    <row r="84" spans="1:14" ht="13.5" thickTop="1" x14ac:dyDescent="0.25">
      <c r="A84" s="507" t="s">
        <v>8</v>
      </c>
      <c r="B84" s="508" t="s">
        <v>231</v>
      </c>
      <c r="C84" s="509">
        <f t="shared" ref="C84:J84" si="28">C85+C86+C87+C88+C93</f>
        <v>0</v>
      </c>
      <c r="D84" s="509">
        <f t="shared" si="28"/>
        <v>0</v>
      </c>
      <c r="E84" s="509">
        <f t="shared" si="28"/>
        <v>0</v>
      </c>
      <c r="F84" s="509">
        <f t="shared" si="28"/>
        <v>0</v>
      </c>
      <c r="G84" s="509">
        <f t="shared" si="28"/>
        <v>0</v>
      </c>
      <c r="H84" s="509">
        <f t="shared" si="28"/>
        <v>0</v>
      </c>
      <c r="I84" s="509">
        <f t="shared" si="28"/>
        <v>0</v>
      </c>
      <c r="J84" s="509">
        <f t="shared" si="28"/>
        <v>0</v>
      </c>
      <c r="K84" s="351">
        <f t="shared" ref="K84:N107" si="29">G84-C84</f>
        <v>0</v>
      </c>
      <c r="L84" s="351">
        <f t="shared" si="29"/>
        <v>0</v>
      </c>
      <c r="M84" s="351">
        <f t="shared" si="29"/>
        <v>0</v>
      </c>
      <c r="N84" s="351">
        <f t="shared" si="29"/>
        <v>0</v>
      </c>
    </row>
    <row r="85" spans="1:14" x14ac:dyDescent="0.25">
      <c r="A85" s="510">
        <v>1.1000000000000001</v>
      </c>
      <c r="B85" s="431" t="s">
        <v>450</v>
      </c>
      <c r="C85" s="426"/>
      <c r="D85" s="423"/>
      <c r="E85" s="386">
        <v>0</v>
      </c>
      <c r="F85" s="423">
        <v>0</v>
      </c>
      <c r="G85" s="386">
        <v>0</v>
      </c>
      <c r="H85" s="423">
        <v>0</v>
      </c>
      <c r="I85" s="423">
        <v>0</v>
      </c>
      <c r="J85" s="511">
        <v>0</v>
      </c>
      <c r="K85" s="357">
        <f t="shared" si="29"/>
        <v>0</v>
      </c>
      <c r="L85" s="357">
        <f t="shared" si="29"/>
        <v>0</v>
      </c>
      <c r="M85" s="357">
        <f t="shared" si="29"/>
        <v>0</v>
      </c>
      <c r="N85" s="357">
        <f t="shared" si="29"/>
        <v>0</v>
      </c>
    </row>
    <row r="86" spans="1:14" x14ac:dyDescent="0.25">
      <c r="A86" s="510">
        <v>1.2</v>
      </c>
      <c r="B86" s="431" t="s">
        <v>451</v>
      </c>
      <c r="C86" s="426"/>
      <c r="D86" s="360"/>
      <c r="E86" s="386">
        <v>0</v>
      </c>
      <c r="F86" s="360">
        <v>0</v>
      </c>
      <c r="G86" s="386">
        <v>0</v>
      </c>
      <c r="H86" s="360">
        <v>0</v>
      </c>
      <c r="I86" s="360">
        <v>0</v>
      </c>
      <c r="J86" s="362">
        <v>0</v>
      </c>
      <c r="K86" s="357">
        <f t="shared" si="29"/>
        <v>0</v>
      </c>
      <c r="L86" s="357">
        <f t="shared" si="29"/>
        <v>0</v>
      </c>
      <c r="M86" s="357">
        <f t="shared" si="29"/>
        <v>0</v>
      </c>
      <c r="N86" s="357">
        <f t="shared" si="29"/>
        <v>0</v>
      </c>
    </row>
    <row r="87" spans="1:14" x14ac:dyDescent="0.25">
      <c r="A87" s="510">
        <v>1.3</v>
      </c>
      <c r="B87" s="354" t="s">
        <v>452</v>
      </c>
      <c r="C87" s="426"/>
      <c r="D87" s="360"/>
      <c r="E87" s="386">
        <v>0</v>
      </c>
      <c r="F87" s="360">
        <v>0</v>
      </c>
      <c r="G87" s="386">
        <v>0</v>
      </c>
      <c r="H87" s="360">
        <v>0</v>
      </c>
      <c r="I87" s="360">
        <v>0</v>
      </c>
      <c r="J87" s="362">
        <v>0</v>
      </c>
      <c r="K87" s="357">
        <f t="shared" si="29"/>
        <v>0</v>
      </c>
      <c r="L87" s="357">
        <f t="shared" si="29"/>
        <v>0</v>
      </c>
      <c r="M87" s="357">
        <f t="shared" si="29"/>
        <v>0</v>
      </c>
      <c r="N87" s="357">
        <f t="shared" si="29"/>
        <v>0</v>
      </c>
    </row>
    <row r="88" spans="1:14" x14ac:dyDescent="0.25">
      <c r="A88" s="510">
        <v>1.4</v>
      </c>
      <c r="B88" s="354" t="s">
        <v>453</v>
      </c>
      <c r="C88" s="426">
        <v>0</v>
      </c>
      <c r="D88" s="360"/>
      <c r="E88" s="386">
        <f t="shared" ref="E88:J88" si="30">E89+E90+E91+E92</f>
        <v>0</v>
      </c>
      <c r="F88" s="360">
        <f t="shared" si="30"/>
        <v>0</v>
      </c>
      <c r="G88" s="386">
        <v>0</v>
      </c>
      <c r="H88" s="360">
        <v>0</v>
      </c>
      <c r="I88" s="360">
        <f t="shared" si="30"/>
        <v>0</v>
      </c>
      <c r="J88" s="361">
        <f t="shared" si="30"/>
        <v>0</v>
      </c>
      <c r="K88" s="357">
        <f t="shared" si="29"/>
        <v>0</v>
      </c>
      <c r="L88" s="357">
        <f t="shared" si="29"/>
        <v>0</v>
      </c>
      <c r="M88" s="357">
        <f t="shared" si="29"/>
        <v>0</v>
      </c>
      <c r="N88" s="357">
        <f t="shared" si="29"/>
        <v>0</v>
      </c>
    </row>
    <row r="89" spans="1:14" x14ac:dyDescent="0.25">
      <c r="A89" s="462" t="s">
        <v>454</v>
      </c>
      <c r="B89" s="375" t="s">
        <v>455</v>
      </c>
      <c r="C89" s="426">
        <v>0</v>
      </c>
      <c r="D89" s="360">
        <v>0</v>
      </c>
      <c r="E89" s="386">
        <v>0</v>
      </c>
      <c r="F89" s="360">
        <v>0</v>
      </c>
      <c r="G89" s="386">
        <v>0</v>
      </c>
      <c r="H89" s="360">
        <v>0</v>
      </c>
      <c r="I89" s="360">
        <v>0</v>
      </c>
      <c r="J89" s="362">
        <v>0</v>
      </c>
      <c r="K89" s="357">
        <f t="shared" si="29"/>
        <v>0</v>
      </c>
      <c r="L89" s="357">
        <f t="shared" si="29"/>
        <v>0</v>
      </c>
      <c r="M89" s="357">
        <f t="shared" si="29"/>
        <v>0</v>
      </c>
      <c r="N89" s="357">
        <f t="shared" si="29"/>
        <v>0</v>
      </c>
    </row>
    <row r="90" spans="1:14" x14ac:dyDescent="0.25">
      <c r="A90" s="462" t="s">
        <v>456</v>
      </c>
      <c r="B90" s="375" t="s">
        <v>457</v>
      </c>
      <c r="C90" s="426">
        <v>0</v>
      </c>
      <c r="D90" s="360">
        <v>0</v>
      </c>
      <c r="E90" s="386">
        <v>0</v>
      </c>
      <c r="F90" s="360">
        <v>0</v>
      </c>
      <c r="G90" s="386">
        <v>0</v>
      </c>
      <c r="H90" s="360">
        <v>0</v>
      </c>
      <c r="I90" s="360">
        <v>0</v>
      </c>
      <c r="J90" s="362">
        <v>0</v>
      </c>
      <c r="K90" s="357">
        <f t="shared" si="29"/>
        <v>0</v>
      </c>
      <c r="L90" s="357">
        <f t="shared" si="29"/>
        <v>0</v>
      </c>
      <c r="M90" s="357">
        <f t="shared" si="29"/>
        <v>0</v>
      </c>
      <c r="N90" s="357">
        <f t="shared" si="29"/>
        <v>0</v>
      </c>
    </row>
    <row r="91" spans="1:14" x14ac:dyDescent="0.25">
      <c r="A91" s="462" t="s">
        <v>458</v>
      </c>
      <c r="B91" s="375" t="s">
        <v>459</v>
      </c>
      <c r="C91" s="426">
        <v>0</v>
      </c>
      <c r="D91" s="360">
        <v>0</v>
      </c>
      <c r="E91" s="386">
        <v>0</v>
      </c>
      <c r="F91" s="360">
        <v>0</v>
      </c>
      <c r="G91" s="386">
        <v>0</v>
      </c>
      <c r="H91" s="360">
        <v>0</v>
      </c>
      <c r="I91" s="360">
        <v>0</v>
      </c>
      <c r="J91" s="362">
        <v>0</v>
      </c>
      <c r="K91" s="357">
        <f t="shared" si="29"/>
        <v>0</v>
      </c>
      <c r="L91" s="357">
        <f t="shared" si="29"/>
        <v>0</v>
      </c>
      <c r="M91" s="357">
        <f t="shared" si="29"/>
        <v>0</v>
      </c>
      <c r="N91" s="357">
        <f t="shared" si="29"/>
        <v>0</v>
      </c>
    </row>
    <row r="92" spans="1:14" x14ac:dyDescent="0.25">
      <c r="A92" s="462" t="s">
        <v>460</v>
      </c>
      <c r="B92" s="375" t="s">
        <v>461</v>
      </c>
      <c r="C92" s="426">
        <v>0</v>
      </c>
      <c r="D92" s="360">
        <v>0</v>
      </c>
      <c r="E92" s="386">
        <v>0</v>
      </c>
      <c r="F92" s="360">
        <v>0</v>
      </c>
      <c r="G92" s="386">
        <v>0</v>
      </c>
      <c r="H92" s="360">
        <v>0</v>
      </c>
      <c r="I92" s="360">
        <v>0</v>
      </c>
      <c r="J92" s="386">
        <v>0</v>
      </c>
      <c r="K92" s="357">
        <f t="shared" si="29"/>
        <v>0</v>
      </c>
      <c r="L92" s="357">
        <f t="shared" si="29"/>
        <v>0</v>
      </c>
      <c r="M92" s="357">
        <f t="shared" si="29"/>
        <v>0</v>
      </c>
      <c r="N92" s="357">
        <f t="shared" si="29"/>
        <v>0</v>
      </c>
    </row>
    <row r="93" spans="1:14" x14ac:dyDescent="0.25">
      <c r="A93" s="512">
        <v>1.5</v>
      </c>
      <c r="B93" s="513" t="s">
        <v>462</v>
      </c>
      <c r="C93" s="426">
        <v>0</v>
      </c>
      <c r="D93" s="360">
        <v>0</v>
      </c>
      <c r="E93" s="386">
        <v>0</v>
      </c>
      <c r="F93" s="514">
        <v>0</v>
      </c>
      <c r="G93" s="386">
        <v>0</v>
      </c>
      <c r="H93" s="514">
        <v>0</v>
      </c>
      <c r="I93" s="514">
        <v>0</v>
      </c>
      <c r="J93" s="362">
        <v>0</v>
      </c>
      <c r="K93" s="357">
        <f t="shared" si="29"/>
        <v>0</v>
      </c>
      <c r="L93" s="357">
        <f t="shared" si="29"/>
        <v>0</v>
      </c>
      <c r="M93" s="357">
        <f t="shared" si="29"/>
        <v>0</v>
      </c>
      <c r="N93" s="357">
        <f t="shared" si="29"/>
        <v>0</v>
      </c>
    </row>
    <row r="94" spans="1:14" x14ac:dyDescent="0.25">
      <c r="A94" s="515">
        <v>2</v>
      </c>
      <c r="B94" s="508" t="s">
        <v>463</v>
      </c>
      <c r="C94" s="516">
        <f t="shared" ref="C94:J94" si="31">C95+C105+C106+C107</f>
        <v>502278</v>
      </c>
      <c r="D94" s="468">
        <f t="shared" si="31"/>
        <v>502278</v>
      </c>
      <c r="E94" s="469">
        <f t="shared" si="31"/>
        <v>0</v>
      </c>
      <c r="F94" s="468">
        <f t="shared" si="31"/>
        <v>0</v>
      </c>
      <c r="G94" s="469">
        <f t="shared" si="31"/>
        <v>580607</v>
      </c>
      <c r="H94" s="468">
        <f t="shared" si="31"/>
        <v>580607</v>
      </c>
      <c r="I94" s="469">
        <f t="shared" si="31"/>
        <v>0</v>
      </c>
      <c r="J94" s="469">
        <f t="shared" si="31"/>
        <v>0</v>
      </c>
      <c r="K94" s="368">
        <f t="shared" si="29"/>
        <v>78329</v>
      </c>
      <c r="L94" s="368">
        <f t="shared" si="29"/>
        <v>78329</v>
      </c>
      <c r="M94" s="368">
        <f t="shared" si="29"/>
        <v>0</v>
      </c>
      <c r="N94" s="368">
        <f t="shared" si="29"/>
        <v>0</v>
      </c>
    </row>
    <row r="95" spans="1:14" x14ac:dyDescent="0.25">
      <c r="A95" s="517">
        <v>2.1</v>
      </c>
      <c r="B95" s="518" t="s">
        <v>464</v>
      </c>
      <c r="C95" s="422">
        <f t="shared" ref="C95:J95" si="32">C96+C97+C98+C99</f>
        <v>502278</v>
      </c>
      <c r="D95" s="423">
        <f t="shared" si="32"/>
        <v>502278</v>
      </c>
      <c r="E95" s="424">
        <f t="shared" si="32"/>
        <v>0</v>
      </c>
      <c r="F95" s="423">
        <f t="shared" si="32"/>
        <v>0</v>
      </c>
      <c r="G95" s="424">
        <f t="shared" si="32"/>
        <v>565012</v>
      </c>
      <c r="H95" s="423">
        <f t="shared" si="32"/>
        <v>565012</v>
      </c>
      <c r="I95" s="424">
        <f t="shared" si="32"/>
        <v>0</v>
      </c>
      <c r="J95" s="423">
        <f t="shared" si="32"/>
        <v>0</v>
      </c>
      <c r="K95" s="357">
        <f t="shared" si="29"/>
        <v>62734</v>
      </c>
      <c r="L95" s="357">
        <f t="shared" si="29"/>
        <v>62734</v>
      </c>
      <c r="M95" s="357">
        <f t="shared" si="29"/>
        <v>0</v>
      </c>
      <c r="N95" s="357">
        <f t="shared" si="29"/>
        <v>0</v>
      </c>
    </row>
    <row r="96" spans="1:14" x14ac:dyDescent="0.25">
      <c r="A96" s="519" t="s">
        <v>372</v>
      </c>
      <c r="B96" s="396" t="s">
        <v>465</v>
      </c>
      <c r="C96" s="520">
        <v>385108</v>
      </c>
      <c r="D96" s="390">
        <v>385108</v>
      </c>
      <c r="E96" s="391">
        <v>0</v>
      </c>
      <c r="F96" s="390">
        <v>0</v>
      </c>
      <c r="G96" s="391">
        <v>455066</v>
      </c>
      <c r="H96" s="390">
        <v>455066</v>
      </c>
      <c r="I96" s="391">
        <v>0</v>
      </c>
      <c r="J96" s="521">
        <v>0</v>
      </c>
      <c r="K96" s="357">
        <f t="shared" si="29"/>
        <v>69958</v>
      </c>
      <c r="L96" s="357">
        <f t="shared" si="29"/>
        <v>69958</v>
      </c>
      <c r="M96" s="357">
        <f t="shared" si="29"/>
        <v>0</v>
      </c>
      <c r="N96" s="357">
        <f t="shared" si="29"/>
        <v>0</v>
      </c>
    </row>
    <row r="97" spans="1:14" x14ac:dyDescent="0.25">
      <c r="A97" s="519" t="s">
        <v>374</v>
      </c>
      <c r="B97" s="396" t="s">
        <v>466</v>
      </c>
      <c r="C97" s="520">
        <v>50611</v>
      </c>
      <c r="D97" s="390">
        <v>50611</v>
      </c>
      <c r="E97" s="391">
        <v>0</v>
      </c>
      <c r="F97" s="390">
        <v>0</v>
      </c>
      <c r="G97" s="391">
        <v>60657</v>
      </c>
      <c r="H97" s="390">
        <v>60657</v>
      </c>
      <c r="I97" s="391">
        <v>0</v>
      </c>
      <c r="J97" s="521">
        <v>0</v>
      </c>
      <c r="K97" s="357">
        <f t="shared" si="29"/>
        <v>10046</v>
      </c>
      <c r="L97" s="357">
        <f t="shared" si="29"/>
        <v>10046</v>
      </c>
      <c r="M97" s="357">
        <f t="shared" si="29"/>
        <v>0</v>
      </c>
      <c r="N97" s="357">
        <f t="shared" si="29"/>
        <v>0</v>
      </c>
    </row>
    <row r="98" spans="1:14" x14ac:dyDescent="0.25">
      <c r="A98" s="519" t="s">
        <v>433</v>
      </c>
      <c r="B98" s="388" t="s">
        <v>467</v>
      </c>
      <c r="C98" s="520">
        <v>46078</v>
      </c>
      <c r="D98" s="390">
        <v>46078</v>
      </c>
      <c r="E98" s="391">
        <v>0</v>
      </c>
      <c r="F98" s="390">
        <v>0</v>
      </c>
      <c r="G98" s="391">
        <v>49289</v>
      </c>
      <c r="H98" s="390">
        <v>49289</v>
      </c>
      <c r="I98" s="391">
        <v>0</v>
      </c>
      <c r="J98" s="521">
        <v>0</v>
      </c>
      <c r="K98" s="357">
        <f t="shared" si="29"/>
        <v>3211</v>
      </c>
      <c r="L98" s="357">
        <f t="shared" si="29"/>
        <v>3211</v>
      </c>
      <c r="M98" s="357">
        <f t="shared" si="29"/>
        <v>0</v>
      </c>
      <c r="N98" s="357">
        <f t="shared" si="29"/>
        <v>0</v>
      </c>
    </row>
    <row r="99" spans="1:14" x14ac:dyDescent="0.25">
      <c r="A99" s="519" t="s">
        <v>378</v>
      </c>
      <c r="B99" s="388" t="s">
        <v>468</v>
      </c>
      <c r="C99" s="520">
        <f>C100+C101+C102+C103</f>
        <v>20481</v>
      </c>
      <c r="D99" s="520">
        <f>D100+D101+D102+D103</f>
        <v>20481</v>
      </c>
      <c r="E99" s="391">
        <v>0</v>
      </c>
      <c r="F99" s="390">
        <f t="shared" ref="F99:J99" si="33">F100+F101+F102+F103</f>
        <v>0</v>
      </c>
      <c r="G99" s="390">
        <f t="shared" si="33"/>
        <v>0</v>
      </c>
      <c r="H99" s="390">
        <f t="shared" si="33"/>
        <v>0</v>
      </c>
      <c r="I99" s="391">
        <v>0</v>
      </c>
      <c r="J99" s="390">
        <f t="shared" si="33"/>
        <v>0</v>
      </c>
      <c r="K99" s="357">
        <f t="shared" si="29"/>
        <v>-20481</v>
      </c>
      <c r="L99" s="357">
        <f t="shared" si="29"/>
        <v>-20481</v>
      </c>
      <c r="M99" s="357">
        <f t="shared" si="29"/>
        <v>0</v>
      </c>
      <c r="N99" s="357">
        <f t="shared" si="29"/>
        <v>0</v>
      </c>
    </row>
    <row r="100" spans="1:14" x14ac:dyDescent="0.25">
      <c r="A100" s="519" t="s">
        <v>469</v>
      </c>
      <c r="B100" s="396" t="s">
        <v>470</v>
      </c>
      <c r="C100" s="520">
        <v>20481</v>
      </c>
      <c r="D100" s="390">
        <v>20481</v>
      </c>
      <c r="E100" s="391">
        <v>0</v>
      </c>
      <c r="F100" s="390">
        <v>0</v>
      </c>
      <c r="G100" s="391">
        <v>0</v>
      </c>
      <c r="H100" s="390">
        <v>0</v>
      </c>
      <c r="I100" s="391">
        <v>0</v>
      </c>
      <c r="J100" s="521">
        <v>0</v>
      </c>
      <c r="K100" s="357">
        <f t="shared" si="29"/>
        <v>-20481</v>
      </c>
      <c r="L100" s="357">
        <f t="shared" si="29"/>
        <v>-20481</v>
      </c>
      <c r="M100" s="357">
        <f t="shared" si="29"/>
        <v>0</v>
      </c>
      <c r="N100" s="357">
        <f t="shared" si="29"/>
        <v>0</v>
      </c>
    </row>
    <row r="101" spans="1:14" x14ac:dyDescent="0.25">
      <c r="A101" s="519" t="s">
        <v>471</v>
      </c>
      <c r="B101" s="396" t="s">
        <v>472</v>
      </c>
      <c r="C101" s="520">
        <v>0</v>
      </c>
      <c r="D101" s="390">
        <v>0</v>
      </c>
      <c r="E101" s="391">
        <v>0</v>
      </c>
      <c r="F101" s="390">
        <v>0</v>
      </c>
      <c r="G101" s="391">
        <v>0</v>
      </c>
      <c r="H101" s="390">
        <v>0</v>
      </c>
      <c r="I101" s="391">
        <v>0</v>
      </c>
      <c r="J101" s="521">
        <v>0</v>
      </c>
      <c r="K101" s="357">
        <f t="shared" si="29"/>
        <v>0</v>
      </c>
      <c r="L101" s="357">
        <f t="shared" si="29"/>
        <v>0</v>
      </c>
      <c r="M101" s="357">
        <f t="shared" si="29"/>
        <v>0</v>
      </c>
      <c r="N101" s="357">
        <f t="shared" si="29"/>
        <v>0</v>
      </c>
    </row>
    <row r="102" spans="1:14" x14ac:dyDescent="0.25">
      <c r="A102" s="519" t="s">
        <v>473</v>
      </c>
      <c r="B102" s="396" t="s">
        <v>474</v>
      </c>
      <c r="C102" s="520">
        <v>0</v>
      </c>
      <c r="D102" s="390">
        <v>0</v>
      </c>
      <c r="E102" s="391">
        <v>0</v>
      </c>
      <c r="F102" s="390">
        <v>0</v>
      </c>
      <c r="G102" s="391">
        <v>0</v>
      </c>
      <c r="H102" s="390">
        <v>0</v>
      </c>
      <c r="I102" s="391">
        <v>0</v>
      </c>
      <c r="J102" s="521">
        <v>0</v>
      </c>
      <c r="K102" s="357">
        <f t="shared" si="29"/>
        <v>0</v>
      </c>
      <c r="L102" s="357">
        <f t="shared" si="29"/>
        <v>0</v>
      </c>
      <c r="M102" s="357">
        <f t="shared" si="29"/>
        <v>0</v>
      </c>
      <c r="N102" s="357">
        <f t="shared" si="29"/>
        <v>0</v>
      </c>
    </row>
    <row r="103" spans="1:14" x14ac:dyDescent="0.25">
      <c r="A103" s="519" t="s">
        <v>475</v>
      </c>
      <c r="B103" s="396" t="s">
        <v>476</v>
      </c>
      <c r="C103" s="520">
        <v>0</v>
      </c>
      <c r="D103" s="390">
        <v>0</v>
      </c>
      <c r="E103" s="391">
        <v>0</v>
      </c>
      <c r="F103" s="390">
        <v>0</v>
      </c>
      <c r="G103" s="391">
        <v>0</v>
      </c>
      <c r="H103" s="390">
        <v>0</v>
      </c>
      <c r="I103" s="391">
        <v>0</v>
      </c>
      <c r="J103" s="521">
        <v>0</v>
      </c>
      <c r="K103" s="357">
        <f t="shared" si="29"/>
        <v>0</v>
      </c>
      <c r="L103" s="357">
        <f t="shared" si="29"/>
        <v>0</v>
      </c>
      <c r="M103" s="357">
        <f t="shared" si="29"/>
        <v>0</v>
      </c>
      <c r="N103" s="357">
        <f t="shared" si="29"/>
        <v>0</v>
      </c>
    </row>
    <row r="104" spans="1:14" x14ac:dyDescent="0.25">
      <c r="A104" s="519" t="s">
        <v>380</v>
      </c>
      <c r="B104" s="388" t="s">
        <v>477</v>
      </c>
      <c r="C104" s="520">
        <v>0</v>
      </c>
      <c r="D104" s="390">
        <v>0</v>
      </c>
      <c r="E104" s="391">
        <v>0</v>
      </c>
      <c r="F104" s="390">
        <v>0</v>
      </c>
      <c r="G104" s="391">
        <v>0</v>
      </c>
      <c r="H104" s="390">
        <v>0</v>
      </c>
      <c r="I104" s="391">
        <v>0</v>
      </c>
      <c r="J104" s="521">
        <v>0</v>
      </c>
      <c r="K104" s="357">
        <f t="shared" si="29"/>
        <v>0</v>
      </c>
      <c r="L104" s="357">
        <f t="shared" si="29"/>
        <v>0</v>
      </c>
      <c r="M104" s="357">
        <f t="shared" si="29"/>
        <v>0</v>
      </c>
      <c r="N104" s="357">
        <f t="shared" si="29"/>
        <v>0</v>
      </c>
    </row>
    <row r="105" spans="1:14" x14ac:dyDescent="0.25">
      <c r="A105" s="522">
        <v>2.2000000000000002</v>
      </c>
      <c r="B105" s="375" t="s">
        <v>478</v>
      </c>
      <c r="C105" s="426">
        <v>0</v>
      </c>
      <c r="D105" s="360">
        <v>0</v>
      </c>
      <c r="E105" s="386">
        <v>0</v>
      </c>
      <c r="F105" s="360">
        <v>0</v>
      </c>
      <c r="G105" s="386">
        <v>0</v>
      </c>
      <c r="H105" s="360">
        <v>0</v>
      </c>
      <c r="I105" s="386">
        <v>0</v>
      </c>
      <c r="J105" s="409">
        <v>0</v>
      </c>
      <c r="K105" s="357">
        <f t="shared" si="29"/>
        <v>0</v>
      </c>
      <c r="L105" s="357">
        <f t="shared" si="29"/>
        <v>0</v>
      </c>
      <c r="M105" s="357">
        <f t="shared" si="29"/>
        <v>0</v>
      </c>
      <c r="N105" s="357">
        <f t="shared" si="29"/>
        <v>0</v>
      </c>
    </row>
    <row r="106" spans="1:14" x14ac:dyDescent="0.25">
      <c r="A106" s="522">
        <v>2.2999999999999998</v>
      </c>
      <c r="B106" s="375" t="s">
        <v>479</v>
      </c>
      <c r="C106" s="426">
        <v>0</v>
      </c>
      <c r="D106" s="360">
        <v>0</v>
      </c>
      <c r="E106" s="386">
        <v>0</v>
      </c>
      <c r="F106" s="360">
        <v>0</v>
      </c>
      <c r="G106" s="386">
        <v>15595</v>
      </c>
      <c r="H106" s="360">
        <v>15595</v>
      </c>
      <c r="I106" s="386"/>
      <c r="J106" s="409">
        <v>0</v>
      </c>
      <c r="K106" s="357">
        <f t="shared" si="29"/>
        <v>15595</v>
      </c>
      <c r="L106" s="357">
        <f t="shared" si="29"/>
        <v>15595</v>
      </c>
      <c r="M106" s="357">
        <f t="shared" si="29"/>
        <v>0</v>
      </c>
      <c r="N106" s="357">
        <f t="shared" si="29"/>
        <v>0</v>
      </c>
    </row>
    <row r="107" spans="1:14" x14ac:dyDescent="0.25">
      <c r="A107" s="523">
        <v>2.4</v>
      </c>
      <c r="B107" s="428" t="s">
        <v>480</v>
      </c>
      <c r="C107" s="524">
        <v>0</v>
      </c>
      <c r="D107" s="514">
        <v>0</v>
      </c>
      <c r="E107" s="429">
        <v>0</v>
      </c>
      <c r="F107" s="514">
        <v>0</v>
      </c>
      <c r="G107" s="429">
        <v>0</v>
      </c>
      <c r="H107" s="514">
        <v>0</v>
      </c>
      <c r="I107" s="429">
        <v>0</v>
      </c>
      <c r="J107" s="409">
        <v>0</v>
      </c>
      <c r="K107" s="357">
        <f t="shared" si="29"/>
        <v>0</v>
      </c>
      <c r="L107" s="357">
        <f t="shared" si="29"/>
        <v>0</v>
      </c>
      <c r="M107" s="357">
        <f>I107-E107</f>
        <v>0</v>
      </c>
      <c r="N107" s="411">
        <v>0</v>
      </c>
    </row>
    <row r="108" spans="1:14" ht="26.25" hidden="1" customHeight="1" x14ac:dyDescent="0.25">
      <c r="A108" s="525"/>
      <c r="B108" s="526"/>
      <c r="C108" s="527"/>
      <c r="D108" s="528"/>
      <c r="E108" s="529"/>
      <c r="F108" s="528"/>
      <c r="G108" s="529"/>
      <c r="H108" s="528"/>
      <c r="I108" s="529"/>
      <c r="J108" s="530"/>
      <c r="K108" s="368"/>
      <c r="L108" s="368"/>
      <c r="M108" s="368"/>
      <c r="N108" s="368"/>
    </row>
    <row r="109" spans="1:14" hidden="1" x14ac:dyDescent="0.25">
      <c r="A109" s="408">
        <v>4.0999999999999996</v>
      </c>
      <c r="B109" s="531" t="s">
        <v>481</v>
      </c>
      <c r="C109" s="426"/>
      <c r="D109" s="360"/>
      <c r="E109" s="361"/>
      <c r="F109" s="386"/>
      <c r="G109" s="426"/>
      <c r="H109" s="360"/>
      <c r="I109" s="386"/>
      <c r="J109" s="532"/>
      <c r="K109" s="357">
        <v>0</v>
      </c>
      <c r="L109" s="410">
        <v>0</v>
      </c>
      <c r="M109" s="410">
        <v>0</v>
      </c>
      <c r="N109" s="411">
        <v>0</v>
      </c>
    </row>
    <row r="110" spans="1:14" hidden="1" x14ac:dyDescent="0.25">
      <c r="A110" s="533">
        <v>4.2</v>
      </c>
      <c r="B110" s="386" t="s">
        <v>482</v>
      </c>
      <c r="C110" s="524"/>
      <c r="D110" s="514"/>
      <c r="E110" s="534"/>
      <c r="F110" s="429"/>
      <c r="G110" s="524"/>
      <c r="H110" s="514"/>
      <c r="I110" s="429"/>
      <c r="J110" s="532"/>
      <c r="K110" s="357">
        <v>0</v>
      </c>
      <c r="L110" s="410">
        <v>0</v>
      </c>
      <c r="M110" s="410">
        <v>0</v>
      </c>
      <c r="N110" s="411">
        <v>0</v>
      </c>
    </row>
    <row r="111" spans="1:14" ht="14.25" thickBot="1" x14ac:dyDescent="0.3">
      <c r="A111" s="412" t="s">
        <v>279</v>
      </c>
      <c r="B111" s="413" t="s">
        <v>483</v>
      </c>
      <c r="C111" s="535">
        <f t="shared" ref="C111:J111" si="34">C84+C94+C108</f>
        <v>502278</v>
      </c>
      <c r="D111" s="536">
        <f t="shared" si="34"/>
        <v>502278</v>
      </c>
      <c r="E111" s="537">
        <f t="shared" si="34"/>
        <v>0</v>
      </c>
      <c r="F111" s="538">
        <f t="shared" si="34"/>
        <v>0</v>
      </c>
      <c r="G111" s="535">
        <f t="shared" si="34"/>
        <v>580607</v>
      </c>
      <c r="H111" s="536">
        <f t="shared" si="34"/>
        <v>580607</v>
      </c>
      <c r="I111" s="539">
        <f t="shared" si="34"/>
        <v>0</v>
      </c>
      <c r="J111" s="536">
        <f t="shared" si="34"/>
        <v>0</v>
      </c>
      <c r="K111" s="461">
        <f>G111-C111</f>
        <v>78329</v>
      </c>
      <c r="L111" s="461">
        <f>H111-D111</f>
        <v>78329</v>
      </c>
      <c r="M111" s="461">
        <f>I111-E111</f>
        <v>0</v>
      </c>
      <c r="N111" s="461">
        <f>J111-F111</f>
        <v>0</v>
      </c>
    </row>
    <row r="112" spans="1:14" ht="17.25" thickTop="1" thickBot="1" x14ac:dyDescent="0.3">
      <c r="A112" s="710" t="s">
        <v>484</v>
      </c>
      <c r="B112" s="711"/>
      <c r="C112" s="711"/>
      <c r="D112" s="711"/>
      <c r="E112" s="711"/>
      <c r="F112" s="711"/>
      <c r="G112" s="711"/>
      <c r="H112" s="416"/>
      <c r="I112" s="416"/>
      <c r="J112" s="416"/>
      <c r="K112" s="540"/>
      <c r="L112" s="541"/>
      <c r="M112" s="541"/>
      <c r="N112" s="542"/>
    </row>
    <row r="113" spans="1:14" ht="13.5" thickTop="1" x14ac:dyDescent="0.25">
      <c r="A113" s="417">
        <v>1</v>
      </c>
      <c r="B113" s="435" t="s">
        <v>219</v>
      </c>
      <c r="C113" s="543">
        <f t="shared" ref="C113:J113" si="35">C114+C115+C116</f>
        <v>2400</v>
      </c>
      <c r="D113" s="544">
        <f t="shared" si="35"/>
        <v>0</v>
      </c>
      <c r="E113" s="545">
        <f t="shared" si="35"/>
        <v>2400</v>
      </c>
      <c r="F113" s="544">
        <f t="shared" si="35"/>
        <v>0</v>
      </c>
      <c r="G113" s="545">
        <f t="shared" si="35"/>
        <v>0</v>
      </c>
      <c r="H113" s="544">
        <f t="shared" si="35"/>
        <v>0</v>
      </c>
      <c r="I113" s="545">
        <f t="shared" si="35"/>
        <v>0</v>
      </c>
      <c r="J113" s="546">
        <f t="shared" si="35"/>
        <v>0</v>
      </c>
      <c r="K113" s="439">
        <f t="shared" ref="K113:N115" si="36">G113-C113</f>
        <v>-2400</v>
      </c>
      <c r="L113" s="439">
        <f t="shared" si="36"/>
        <v>0</v>
      </c>
      <c r="M113" s="439">
        <f t="shared" si="36"/>
        <v>-2400</v>
      </c>
      <c r="N113" s="439">
        <f t="shared" si="36"/>
        <v>0</v>
      </c>
    </row>
    <row r="114" spans="1:14" x14ac:dyDescent="0.25">
      <c r="A114" s="510">
        <v>1.1000000000000001</v>
      </c>
      <c r="B114" s="354" t="s">
        <v>485</v>
      </c>
      <c r="C114" s="426">
        <v>2400</v>
      </c>
      <c r="D114" s="360">
        <v>0</v>
      </c>
      <c r="E114" s="386">
        <v>2400</v>
      </c>
      <c r="F114" s="360">
        <v>0</v>
      </c>
      <c r="G114" s="386">
        <v>0</v>
      </c>
      <c r="H114" s="360">
        <v>0</v>
      </c>
      <c r="I114" s="386">
        <v>0</v>
      </c>
      <c r="J114" s="409">
        <v>0</v>
      </c>
      <c r="K114" s="357">
        <f t="shared" si="36"/>
        <v>-2400</v>
      </c>
      <c r="L114" s="357">
        <f t="shared" si="36"/>
        <v>0</v>
      </c>
      <c r="M114" s="357">
        <f t="shared" si="36"/>
        <v>-2400</v>
      </c>
      <c r="N114" s="357">
        <f t="shared" si="36"/>
        <v>0</v>
      </c>
    </row>
    <row r="115" spans="1:14" x14ac:dyDescent="0.25">
      <c r="A115" s="510">
        <v>1.2</v>
      </c>
      <c r="B115" s="354" t="s">
        <v>486</v>
      </c>
      <c r="C115" s="426">
        <v>0</v>
      </c>
      <c r="D115" s="360">
        <v>0</v>
      </c>
      <c r="E115" s="386">
        <v>0</v>
      </c>
      <c r="F115" s="360">
        <v>0</v>
      </c>
      <c r="G115" s="386">
        <v>0</v>
      </c>
      <c r="H115" s="360">
        <v>0</v>
      </c>
      <c r="I115" s="386">
        <v>0</v>
      </c>
      <c r="J115" s="409">
        <v>0</v>
      </c>
      <c r="K115" s="357">
        <f t="shared" si="36"/>
        <v>0</v>
      </c>
      <c r="L115" s="357">
        <f t="shared" si="36"/>
        <v>0</v>
      </c>
      <c r="M115" s="357">
        <f t="shared" si="36"/>
        <v>0</v>
      </c>
      <c r="N115" s="357">
        <f t="shared" si="36"/>
        <v>0</v>
      </c>
    </row>
    <row r="116" spans="1:14" ht="5.25" customHeight="1" thickBot="1" x14ac:dyDescent="0.3">
      <c r="A116" s="510"/>
      <c r="B116" s="354"/>
      <c r="C116" s="426"/>
      <c r="D116" s="360"/>
      <c r="E116" s="386"/>
      <c r="F116" s="360"/>
      <c r="G116" s="386"/>
      <c r="H116" s="360"/>
      <c r="I116" s="386"/>
      <c r="J116" s="409"/>
      <c r="K116" s="357"/>
      <c r="L116" s="357"/>
      <c r="M116" s="357"/>
      <c r="N116" s="357"/>
    </row>
    <row r="117" spans="1:14" ht="13.5" hidden="1" thickBot="1" x14ac:dyDescent="0.3">
      <c r="A117" s="462"/>
      <c r="B117" s="375"/>
      <c r="C117" s="426"/>
      <c r="D117" s="360"/>
      <c r="E117" s="386"/>
      <c r="F117" s="360"/>
      <c r="G117" s="386"/>
      <c r="H117" s="360"/>
      <c r="I117" s="386"/>
      <c r="J117" s="409"/>
      <c r="K117" s="357"/>
      <c r="L117" s="357"/>
      <c r="M117" s="357"/>
      <c r="N117" s="357"/>
    </row>
    <row r="118" spans="1:14" ht="13.5" hidden="1" thickBot="1" x14ac:dyDescent="0.3">
      <c r="A118" s="462"/>
      <c r="B118" s="375"/>
      <c r="C118" s="426"/>
      <c r="D118" s="360"/>
      <c r="E118" s="386"/>
      <c r="F118" s="360"/>
      <c r="G118" s="386"/>
      <c r="H118" s="360"/>
      <c r="I118" s="386"/>
      <c r="J118" s="409"/>
      <c r="K118" s="357"/>
      <c r="L118" s="357"/>
      <c r="M118" s="357"/>
      <c r="N118" s="357"/>
    </row>
    <row r="119" spans="1:14" ht="13.5" hidden="1" thickBot="1" x14ac:dyDescent="0.3">
      <c r="A119" s="463"/>
      <c r="B119" s="428"/>
      <c r="C119" s="426"/>
      <c r="D119" s="360"/>
      <c r="E119" s="386"/>
      <c r="F119" s="360"/>
      <c r="G119" s="361"/>
      <c r="H119" s="360"/>
      <c r="I119" s="547"/>
      <c r="J119" s="409"/>
      <c r="K119" s="357"/>
      <c r="L119" s="357"/>
      <c r="M119" s="357"/>
      <c r="N119" s="357"/>
    </row>
    <row r="120" spans="1:14" ht="14.25" thickTop="1" thickBot="1" x14ac:dyDescent="0.3">
      <c r="A120" s="548"/>
      <c r="B120" s="549"/>
      <c r="C120" s="550"/>
      <c r="D120" s="551"/>
      <c r="E120" s="552"/>
      <c r="F120" s="553"/>
      <c r="G120" s="553"/>
      <c r="H120" s="553"/>
      <c r="I120" s="553"/>
      <c r="J120" s="554"/>
      <c r="K120" s="555"/>
      <c r="L120" s="556"/>
      <c r="M120" s="556"/>
      <c r="N120" s="557"/>
    </row>
    <row r="121" spans="1:14" ht="13.5" thickTop="1" x14ac:dyDescent="0.25">
      <c r="A121" s="417" t="s">
        <v>30</v>
      </c>
      <c r="B121" s="435" t="s">
        <v>487</v>
      </c>
      <c r="C121" s="558">
        <f t="shared" ref="C121:J121" si="37">C122+C125+C126+C130+C131+C132</f>
        <v>0</v>
      </c>
      <c r="D121" s="558">
        <f t="shared" si="37"/>
        <v>0</v>
      </c>
      <c r="E121" s="559">
        <f t="shared" si="37"/>
        <v>0</v>
      </c>
      <c r="F121" s="560">
        <f t="shared" si="37"/>
        <v>0</v>
      </c>
      <c r="G121" s="561">
        <f t="shared" si="37"/>
        <v>0</v>
      </c>
      <c r="H121" s="558">
        <f t="shared" si="37"/>
        <v>0</v>
      </c>
      <c r="I121" s="562">
        <f t="shared" si="37"/>
        <v>0</v>
      </c>
      <c r="J121" s="560">
        <f t="shared" si="37"/>
        <v>0</v>
      </c>
      <c r="K121" s="351">
        <f t="shared" ref="K121:N135" si="38">G121-C121</f>
        <v>0</v>
      </c>
      <c r="L121" s="351">
        <f t="shared" si="38"/>
        <v>0</v>
      </c>
      <c r="M121" s="351">
        <f t="shared" si="38"/>
        <v>0</v>
      </c>
      <c r="N121" s="351">
        <f t="shared" si="38"/>
        <v>0</v>
      </c>
    </row>
    <row r="122" spans="1:14" x14ac:dyDescent="0.25">
      <c r="A122" s="510">
        <v>2.1</v>
      </c>
      <c r="B122" s="354" t="s">
        <v>488</v>
      </c>
      <c r="C122" s="441">
        <f t="shared" ref="C122:J122" si="39">C123+C124</f>
        <v>0</v>
      </c>
      <c r="D122" s="355">
        <f t="shared" si="39"/>
        <v>0</v>
      </c>
      <c r="E122" s="442">
        <f t="shared" si="39"/>
        <v>0</v>
      </c>
      <c r="F122" s="355">
        <f t="shared" si="39"/>
        <v>0</v>
      </c>
      <c r="G122" s="442">
        <f t="shared" si="39"/>
        <v>0</v>
      </c>
      <c r="H122" s="355">
        <f t="shared" si="39"/>
        <v>0</v>
      </c>
      <c r="I122" s="442">
        <f t="shared" si="39"/>
        <v>0</v>
      </c>
      <c r="J122" s="355">
        <f t="shared" si="39"/>
        <v>0</v>
      </c>
      <c r="K122" s="357">
        <f t="shared" si="38"/>
        <v>0</v>
      </c>
      <c r="L122" s="357">
        <f t="shared" si="38"/>
        <v>0</v>
      </c>
      <c r="M122" s="357">
        <f t="shared" si="38"/>
        <v>0</v>
      </c>
      <c r="N122" s="357">
        <f t="shared" si="38"/>
        <v>0</v>
      </c>
    </row>
    <row r="123" spans="1:14" x14ac:dyDescent="0.25">
      <c r="A123" s="563" t="s">
        <v>372</v>
      </c>
      <c r="B123" s="396" t="s">
        <v>489</v>
      </c>
      <c r="C123" s="426">
        <v>0</v>
      </c>
      <c r="D123" s="360">
        <v>0</v>
      </c>
      <c r="E123" s="386"/>
      <c r="F123" s="360">
        <v>0</v>
      </c>
      <c r="G123" s="386"/>
      <c r="H123" s="360"/>
      <c r="I123" s="386"/>
      <c r="J123" s="409">
        <v>0</v>
      </c>
      <c r="K123" s="357">
        <f t="shared" si="38"/>
        <v>0</v>
      </c>
      <c r="L123" s="357">
        <f t="shared" si="38"/>
        <v>0</v>
      </c>
      <c r="M123" s="357">
        <f t="shared" si="38"/>
        <v>0</v>
      </c>
      <c r="N123" s="411">
        <v>0</v>
      </c>
    </row>
    <row r="124" spans="1:14" x14ac:dyDescent="0.25">
      <c r="A124" s="519" t="s">
        <v>374</v>
      </c>
      <c r="B124" s="396" t="s">
        <v>490</v>
      </c>
      <c r="C124" s="426">
        <v>0</v>
      </c>
      <c r="D124" s="360">
        <v>0</v>
      </c>
      <c r="E124" s="386">
        <v>0</v>
      </c>
      <c r="F124" s="360">
        <v>0</v>
      </c>
      <c r="G124" s="386">
        <v>0</v>
      </c>
      <c r="H124" s="360">
        <v>0</v>
      </c>
      <c r="I124" s="386">
        <v>0</v>
      </c>
      <c r="J124" s="409">
        <v>0</v>
      </c>
      <c r="K124" s="357">
        <f t="shared" si="38"/>
        <v>0</v>
      </c>
      <c r="L124" s="357">
        <f t="shared" si="38"/>
        <v>0</v>
      </c>
      <c r="M124" s="357">
        <f t="shared" si="38"/>
        <v>0</v>
      </c>
      <c r="N124" s="357">
        <f t="shared" si="38"/>
        <v>0</v>
      </c>
    </row>
    <row r="125" spans="1:14" ht="16.5" customHeight="1" x14ac:dyDescent="0.25">
      <c r="A125" s="510">
        <v>2.2000000000000002</v>
      </c>
      <c r="B125" s="564" t="s">
        <v>491</v>
      </c>
      <c r="C125" s="444">
        <v>0</v>
      </c>
      <c r="D125" s="445">
        <v>0</v>
      </c>
      <c r="E125" s="446">
        <v>0</v>
      </c>
      <c r="F125" s="445">
        <v>0</v>
      </c>
      <c r="G125" s="446">
        <v>0</v>
      </c>
      <c r="H125" s="445">
        <v>0</v>
      </c>
      <c r="I125" s="446">
        <v>0</v>
      </c>
      <c r="J125" s="445">
        <v>0</v>
      </c>
      <c r="K125" s="357">
        <f t="shared" si="38"/>
        <v>0</v>
      </c>
      <c r="L125" s="357">
        <f t="shared" si="38"/>
        <v>0</v>
      </c>
      <c r="M125" s="357">
        <f t="shared" si="38"/>
        <v>0</v>
      </c>
      <c r="N125" s="357">
        <f t="shared" si="38"/>
        <v>0</v>
      </c>
    </row>
    <row r="126" spans="1:14" x14ac:dyDescent="0.25">
      <c r="A126" s="421">
        <v>2.2999999999999998</v>
      </c>
      <c r="B126" s="354" t="s">
        <v>492</v>
      </c>
      <c r="C126" s="444">
        <f t="shared" ref="C126:J126" si="40">C127+C128+C129</f>
        <v>0</v>
      </c>
      <c r="D126" s="444">
        <f t="shared" si="40"/>
        <v>0</v>
      </c>
      <c r="E126" s="446">
        <f t="shared" si="40"/>
        <v>0</v>
      </c>
      <c r="F126" s="445">
        <f t="shared" si="40"/>
        <v>0</v>
      </c>
      <c r="G126" s="446">
        <f t="shared" si="40"/>
        <v>0</v>
      </c>
      <c r="H126" s="445">
        <f t="shared" si="40"/>
        <v>0</v>
      </c>
      <c r="I126" s="446">
        <f t="shared" si="40"/>
        <v>0</v>
      </c>
      <c r="J126" s="445">
        <f t="shared" si="40"/>
        <v>0</v>
      </c>
      <c r="K126" s="357">
        <f t="shared" si="38"/>
        <v>0</v>
      </c>
      <c r="L126" s="357">
        <f t="shared" si="38"/>
        <v>0</v>
      </c>
      <c r="M126" s="357">
        <f t="shared" si="38"/>
        <v>0</v>
      </c>
      <c r="N126" s="357">
        <f t="shared" si="38"/>
        <v>0</v>
      </c>
    </row>
    <row r="127" spans="1:14" x14ac:dyDescent="0.25">
      <c r="A127" s="519" t="s">
        <v>411</v>
      </c>
      <c r="B127" s="396" t="s">
        <v>493</v>
      </c>
      <c r="C127" s="426">
        <v>0</v>
      </c>
      <c r="D127" s="360">
        <v>0</v>
      </c>
      <c r="E127" s="386">
        <v>0</v>
      </c>
      <c r="F127" s="360">
        <v>0</v>
      </c>
      <c r="G127" s="386"/>
      <c r="H127" s="360">
        <v>0</v>
      </c>
      <c r="I127" s="386"/>
      <c r="J127" s="409"/>
      <c r="K127" s="357">
        <f t="shared" si="38"/>
        <v>0</v>
      </c>
      <c r="L127" s="357">
        <f t="shared" si="38"/>
        <v>0</v>
      </c>
      <c r="M127" s="357">
        <f t="shared" si="38"/>
        <v>0</v>
      </c>
      <c r="N127" s="357">
        <f t="shared" si="38"/>
        <v>0</v>
      </c>
    </row>
    <row r="128" spans="1:14" x14ac:dyDescent="0.25">
      <c r="A128" s="519" t="s">
        <v>412</v>
      </c>
      <c r="B128" s="396" t="s">
        <v>494</v>
      </c>
      <c r="C128" s="426">
        <v>0</v>
      </c>
      <c r="D128" s="360">
        <v>0</v>
      </c>
      <c r="E128" s="386">
        <v>0</v>
      </c>
      <c r="F128" s="360">
        <v>0</v>
      </c>
      <c r="G128" s="386">
        <v>0</v>
      </c>
      <c r="H128" s="360">
        <v>0</v>
      </c>
      <c r="I128" s="386">
        <v>0</v>
      </c>
      <c r="J128" s="360">
        <v>0</v>
      </c>
      <c r="K128" s="357">
        <f t="shared" si="38"/>
        <v>0</v>
      </c>
      <c r="L128" s="357">
        <f t="shared" si="38"/>
        <v>0</v>
      </c>
      <c r="M128" s="357">
        <f t="shared" si="38"/>
        <v>0</v>
      </c>
      <c r="N128" s="357">
        <f t="shared" si="38"/>
        <v>0</v>
      </c>
    </row>
    <row r="129" spans="1:14" x14ac:dyDescent="0.25">
      <c r="A129" s="519" t="s">
        <v>495</v>
      </c>
      <c r="B129" s="396" t="s">
        <v>496</v>
      </c>
      <c r="C129" s="426">
        <v>0</v>
      </c>
      <c r="D129" s="360">
        <v>0</v>
      </c>
      <c r="E129" s="386">
        <v>0</v>
      </c>
      <c r="F129" s="360">
        <v>0</v>
      </c>
      <c r="G129" s="386">
        <v>0</v>
      </c>
      <c r="H129" s="360">
        <v>0</v>
      </c>
      <c r="I129" s="386">
        <v>0</v>
      </c>
      <c r="J129" s="409">
        <v>0</v>
      </c>
      <c r="K129" s="357">
        <f t="shared" si="38"/>
        <v>0</v>
      </c>
      <c r="L129" s="357">
        <f t="shared" si="38"/>
        <v>0</v>
      </c>
      <c r="M129" s="357">
        <f t="shared" si="38"/>
        <v>0</v>
      </c>
      <c r="N129" s="357">
        <f t="shared" si="38"/>
        <v>0</v>
      </c>
    </row>
    <row r="130" spans="1:14" x14ac:dyDescent="0.25">
      <c r="A130" s="421">
        <v>2.4</v>
      </c>
      <c r="B130" s="375" t="s">
        <v>497</v>
      </c>
      <c r="C130" s="426">
        <v>0</v>
      </c>
      <c r="D130" s="360">
        <v>0</v>
      </c>
      <c r="E130" s="386">
        <v>0</v>
      </c>
      <c r="F130" s="360">
        <v>0</v>
      </c>
      <c r="G130" s="386"/>
      <c r="H130" s="360">
        <v>0</v>
      </c>
      <c r="I130" s="386"/>
      <c r="J130" s="409">
        <v>0</v>
      </c>
      <c r="K130" s="357">
        <f t="shared" si="38"/>
        <v>0</v>
      </c>
      <c r="L130" s="357">
        <f t="shared" si="38"/>
        <v>0</v>
      </c>
      <c r="M130" s="357">
        <f t="shared" si="38"/>
        <v>0</v>
      </c>
      <c r="N130" s="357">
        <f t="shared" si="38"/>
        <v>0</v>
      </c>
    </row>
    <row r="131" spans="1:14" ht="15" hidden="1" customHeight="1" x14ac:dyDescent="0.25">
      <c r="A131" s="421"/>
      <c r="B131" s="375"/>
      <c r="C131" s="426"/>
      <c r="D131" s="360"/>
      <c r="E131" s="386"/>
      <c r="F131" s="360"/>
      <c r="G131" s="386"/>
      <c r="H131" s="360"/>
      <c r="I131" s="386"/>
      <c r="J131" s="409"/>
      <c r="K131" s="357"/>
      <c r="L131" s="357"/>
      <c r="M131" s="357"/>
      <c r="N131" s="357"/>
    </row>
    <row r="132" spans="1:14" x14ac:dyDescent="0.25">
      <c r="A132" s="565">
        <v>2.6</v>
      </c>
      <c r="B132" s="428" t="s">
        <v>498</v>
      </c>
      <c r="C132" s="524">
        <v>0</v>
      </c>
      <c r="D132" s="514">
        <v>0</v>
      </c>
      <c r="E132" s="429">
        <v>0</v>
      </c>
      <c r="F132" s="514">
        <v>0</v>
      </c>
      <c r="G132" s="429"/>
      <c r="H132" s="514"/>
      <c r="I132" s="429"/>
      <c r="J132" s="409">
        <v>0</v>
      </c>
      <c r="K132" s="357">
        <f>G132-C132</f>
        <v>0</v>
      </c>
      <c r="L132" s="357">
        <f>H132-D132</f>
        <v>0</v>
      </c>
      <c r="M132" s="357">
        <f t="shared" si="38"/>
        <v>0</v>
      </c>
      <c r="N132" s="357">
        <f t="shared" si="38"/>
        <v>0</v>
      </c>
    </row>
    <row r="133" spans="1:14" hidden="1" x14ac:dyDescent="0.25">
      <c r="A133" s="566"/>
      <c r="B133" s="526"/>
      <c r="C133" s="527"/>
      <c r="D133" s="528"/>
      <c r="E133" s="529"/>
      <c r="F133" s="528"/>
      <c r="G133" s="469"/>
      <c r="H133" s="468"/>
      <c r="I133" s="469"/>
      <c r="J133" s="530"/>
      <c r="K133" s="368"/>
      <c r="L133" s="368"/>
      <c r="M133" s="368"/>
      <c r="N133" s="368"/>
    </row>
    <row r="134" spans="1:14" ht="18.75" customHeight="1" x14ac:dyDescent="0.25">
      <c r="A134" s="451" t="s">
        <v>437</v>
      </c>
      <c r="B134" s="452" t="s">
        <v>499</v>
      </c>
      <c r="C134" s="567">
        <f t="shared" ref="C134:J134" si="41">C113+C121+C133</f>
        <v>2400</v>
      </c>
      <c r="D134" s="568">
        <f t="shared" si="41"/>
        <v>0</v>
      </c>
      <c r="E134" s="569">
        <f t="shared" si="41"/>
        <v>2400</v>
      </c>
      <c r="F134" s="568">
        <f t="shared" si="41"/>
        <v>0</v>
      </c>
      <c r="G134" s="569">
        <f t="shared" si="41"/>
        <v>0</v>
      </c>
      <c r="H134" s="568">
        <f t="shared" si="41"/>
        <v>0</v>
      </c>
      <c r="I134" s="569">
        <f t="shared" si="41"/>
        <v>0</v>
      </c>
      <c r="J134" s="568">
        <f t="shared" si="41"/>
        <v>0</v>
      </c>
      <c r="K134" s="414">
        <f>G134-C134</f>
        <v>-2400</v>
      </c>
      <c r="L134" s="414">
        <f>H134-D134</f>
        <v>0</v>
      </c>
      <c r="M134" s="414">
        <f t="shared" si="38"/>
        <v>-2400</v>
      </c>
      <c r="N134" s="414">
        <f t="shared" si="38"/>
        <v>0</v>
      </c>
    </row>
    <row r="135" spans="1:14" ht="14.25" thickBot="1" x14ac:dyDescent="0.3">
      <c r="A135" s="712" t="s">
        <v>500</v>
      </c>
      <c r="B135" s="713"/>
      <c r="C135" s="570">
        <f t="shared" ref="C135:J135" si="42">C111+C134</f>
        <v>504678</v>
      </c>
      <c r="D135" s="570">
        <f t="shared" si="42"/>
        <v>502278</v>
      </c>
      <c r="E135" s="570">
        <f t="shared" si="42"/>
        <v>2400</v>
      </c>
      <c r="F135" s="570">
        <f t="shared" si="42"/>
        <v>0</v>
      </c>
      <c r="G135" s="570">
        <f t="shared" si="42"/>
        <v>580607</v>
      </c>
      <c r="H135" s="570">
        <f t="shared" si="42"/>
        <v>580607</v>
      </c>
      <c r="I135" s="571">
        <f t="shared" si="42"/>
        <v>0</v>
      </c>
      <c r="J135" s="572">
        <f t="shared" si="42"/>
        <v>0</v>
      </c>
      <c r="K135" s="538">
        <f>G135-C135</f>
        <v>75929</v>
      </c>
      <c r="L135" s="538">
        <f>H135-D135</f>
        <v>78329</v>
      </c>
      <c r="M135" s="538">
        <f t="shared" si="38"/>
        <v>-2400</v>
      </c>
      <c r="N135" s="538">
        <f t="shared" si="38"/>
        <v>0</v>
      </c>
    </row>
    <row r="136" spans="1:14" ht="17.25" thickTop="1" thickBot="1" x14ac:dyDescent="0.3">
      <c r="A136" s="695" t="s">
        <v>210</v>
      </c>
      <c r="B136" s="695"/>
      <c r="C136" s="699"/>
      <c r="D136" s="699"/>
      <c r="E136" s="699"/>
      <c r="F136" s="699"/>
      <c r="G136" s="699"/>
      <c r="H136" s="416"/>
      <c r="I136" s="416"/>
      <c r="J136" s="416"/>
      <c r="K136" s="555"/>
      <c r="L136" s="556"/>
      <c r="M136" s="556"/>
      <c r="N136" s="557"/>
    </row>
    <row r="137" spans="1:14" ht="13.5" thickTop="1" x14ac:dyDescent="0.25">
      <c r="A137" s="573">
        <v>1.1000000000000001</v>
      </c>
      <c r="B137" s="354" t="s">
        <v>209</v>
      </c>
      <c r="C137" s="475">
        <v>0</v>
      </c>
      <c r="D137" s="476">
        <v>0</v>
      </c>
      <c r="E137" s="476">
        <v>0</v>
      </c>
      <c r="F137" s="476">
        <v>0</v>
      </c>
      <c r="G137" s="477">
        <v>0</v>
      </c>
      <c r="H137" s="476">
        <v>0</v>
      </c>
      <c r="I137" s="476">
        <v>0</v>
      </c>
      <c r="J137" s="574">
        <v>0</v>
      </c>
      <c r="K137" s="357">
        <f t="shared" ref="K137:N141" si="43">G137-C137</f>
        <v>0</v>
      </c>
      <c r="L137" s="357">
        <f t="shared" si="43"/>
        <v>0</v>
      </c>
      <c r="M137" s="357">
        <f t="shared" si="43"/>
        <v>0</v>
      </c>
      <c r="N137" s="357">
        <f t="shared" si="43"/>
        <v>0</v>
      </c>
    </row>
    <row r="138" spans="1:14" x14ac:dyDescent="0.25">
      <c r="A138" s="403">
        <v>1.2</v>
      </c>
      <c r="B138" s="354" t="s">
        <v>208</v>
      </c>
      <c r="C138" s="376">
        <v>0</v>
      </c>
      <c r="D138" s="363">
        <v>0</v>
      </c>
      <c r="E138" s="363">
        <v>0</v>
      </c>
      <c r="F138" s="363">
        <v>0</v>
      </c>
      <c r="G138" s="364">
        <v>0</v>
      </c>
      <c r="H138" s="363">
        <v>0</v>
      </c>
      <c r="I138" s="363">
        <v>0</v>
      </c>
      <c r="J138" s="575">
        <v>0</v>
      </c>
      <c r="K138" s="357">
        <f t="shared" si="43"/>
        <v>0</v>
      </c>
      <c r="L138" s="357">
        <f t="shared" si="43"/>
        <v>0</v>
      </c>
      <c r="M138" s="357">
        <f t="shared" si="43"/>
        <v>0</v>
      </c>
      <c r="N138" s="357">
        <f t="shared" si="43"/>
        <v>0</v>
      </c>
    </row>
    <row r="139" spans="1:14" x14ac:dyDescent="0.25">
      <c r="A139" s="408">
        <v>2.1</v>
      </c>
      <c r="B139" s="354" t="s">
        <v>501</v>
      </c>
      <c r="C139" s="385">
        <v>0</v>
      </c>
      <c r="D139" s="360">
        <v>0</v>
      </c>
      <c r="E139" s="360">
        <v>0</v>
      </c>
      <c r="F139" s="360">
        <v>0</v>
      </c>
      <c r="G139" s="361">
        <v>0</v>
      </c>
      <c r="H139" s="360">
        <v>0</v>
      </c>
      <c r="I139" s="360">
        <v>0</v>
      </c>
      <c r="J139" s="409">
        <v>0</v>
      </c>
      <c r="K139" s="357">
        <f t="shared" si="43"/>
        <v>0</v>
      </c>
      <c r="L139" s="357">
        <f t="shared" si="43"/>
        <v>0</v>
      </c>
      <c r="M139" s="357">
        <f t="shared" si="43"/>
        <v>0</v>
      </c>
      <c r="N139" s="357">
        <f t="shared" si="43"/>
        <v>0</v>
      </c>
    </row>
    <row r="140" spans="1:14" x14ac:dyDescent="0.25">
      <c r="A140" s="403">
        <v>2.2000000000000002</v>
      </c>
      <c r="B140" s="354" t="s">
        <v>502</v>
      </c>
      <c r="C140" s="481">
        <v>0</v>
      </c>
      <c r="D140" s="482">
        <v>0</v>
      </c>
      <c r="E140" s="482">
        <v>0</v>
      </c>
      <c r="F140" s="482">
        <v>0</v>
      </c>
      <c r="G140" s="483">
        <v>0</v>
      </c>
      <c r="H140" s="482">
        <v>0</v>
      </c>
      <c r="I140" s="482">
        <v>0</v>
      </c>
      <c r="J140" s="576">
        <v>0</v>
      </c>
      <c r="K140" s="357">
        <f t="shared" si="43"/>
        <v>0</v>
      </c>
      <c r="L140" s="357">
        <f t="shared" si="43"/>
        <v>0</v>
      </c>
      <c r="M140" s="357">
        <f t="shared" si="43"/>
        <v>0</v>
      </c>
      <c r="N140" s="357">
        <f t="shared" si="43"/>
        <v>0</v>
      </c>
    </row>
    <row r="141" spans="1:14" ht="13.5" thickBot="1" x14ac:dyDescent="0.3">
      <c r="A141" s="693" t="s">
        <v>503</v>
      </c>
      <c r="B141" s="694"/>
      <c r="C141" s="484">
        <f t="shared" ref="C141:J141" si="44">SUM(C137:C140)</f>
        <v>0</v>
      </c>
      <c r="D141" s="484">
        <f t="shared" si="44"/>
        <v>0</v>
      </c>
      <c r="E141" s="484">
        <f t="shared" si="44"/>
        <v>0</v>
      </c>
      <c r="F141" s="484">
        <f t="shared" si="44"/>
        <v>0</v>
      </c>
      <c r="G141" s="484">
        <f t="shared" si="44"/>
        <v>0</v>
      </c>
      <c r="H141" s="484">
        <f t="shared" si="44"/>
        <v>0</v>
      </c>
      <c r="I141" s="484">
        <f t="shared" si="44"/>
        <v>0</v>
      </c>
      <c r="J141" s="484">
        <f t="shared" si="44"/>
        <v>0</v>
      </c>
      <c r="K141" s="577">
        <f t="shared" si="43"/>
        <v>0</v>
      </c>
      <c r="L141" s="577">
        <f t="shared" si="43"/>
        <v>0</v>
      </c>
      <c r="M141" s="577">
        <f t="shared" si="43"/>
        <v>0</v>
      </c>
      <c r="N141" s="577">
        <f t="shared" si="43"/>
        <v>0</v>
      </c>
    </row>
    <row r="142" spans="1:14" ht="17.25" thickTop="1" thickBot="1" x14ac:dyDescent="0.3">
      <c r="A142" s="695" t="s">
        <v>504</v>
      </c>
      <c r="B142" s="695"/>
      <c r="C142" s="699"/>
      <c r="D142" s="699"/>
      <c r="E142" s="699"/>
      <c r="F142" s="699"/>
      <c r="G142" s="699"/>
      <c r="H142" s="416"/>
      <c r="I142" s="416"/>
      <c r="J142" s="416"/>
      <c r="K142" s="540"/>
      <c r="L142" s="541"/>
      <c r="M142" s="541"/>
      <c r="N142" s="542"/>
    </row>
    <row r="143" spans="1:14" ht="13.5" thickTop="1" x14ac:dyDescent="0.25">
      <c r="A143" s="573"/>
      <c r="B143" s="578"/>
      <c r="C143" s="475"/>
      <c r="D143" s="476"/>
      <c r="E143" s="476"/>
      <c r="F143" s="579"/>
      <c r="G143" s="475">
        <v>0</v>
      </c>
      <c r="H143" s="476">
        <v>0</v>
      </c>
      <c r="I143" s="476">
        <v>0</v>
      </c>
      <c r="J143" s="580">
        <v>0</v>
      </c>
      <c r="K143" s="357">
        <v>0</v>
      </c>
      <c r="L143" s="410">
        <v>0</v>
      </c>
      <c r="M143" s="410">
        <v>0</v>
      </c>
      <c r="N143" s="411">
        <v>0</v>
      </c>
    </row>
    <row r="144" spans="1:14" x14ac:dyDescent="0.25">
      <c r="A144" s="403"/>
      <c r="B144" s="354"/>
      <c r="C144" s="376"/>
      <c r="D144" s="363"/>
      <c r="E144" s="363"/>
      <c r="F144" s="377"/>
      <c r="G144" s="376">
        <v>0</v>
      </c>
      <c r="H144" s="363">
        <v>0</v>
      </c>
      <c r="I144" s="363">
        <v>0</v>
      </c>
      <c r="J144" s="378">
        <v>0</v>
      </c>
      <c r="K144" s="357">
        <v>0</v>
      </c>
      <c r="L144" s="410">
        <v>0</v>
      </c>
      <c r="M144" s="410">
        <v>0</v>
      </c>
      <c r="N144" s="411">
        <v>0</v>
      </c>
    </row>
    <row r="145" spans="1:14" ht="13.5" thickBot="1" x14ac:dyDescent="0.3">
      <c r="A145" s="700" t="s">
        <v>505</v>
      </c>
      <c r="B145" s="693"/>
      <c r="C145" s="581">
        <v>0</v>
      </c>
      <c r="D145" s="582">
        <v>0</v>
      </c>
      <c r="E145" s="582">
        <v>0</v>
      </c>
      <c r="F145" s="583">
        <v>0</v>
      </c>
      <c r="G145" s="581">
        <v>0</v>
      </c>
      <c r="H145" s="582">
        <v>0</v>
      </c>
      <c r="I145" s="582">
        <v>0</v>
      </c>
      <c r="J145" s="584">
        <v>0</v>
      </c>
      <c r="K145" s="585">
        <v>0</v>
      </c>
      <c r="L145" s="586">
        <v>0</v>
      </c>
      <c r="M145" s="586">
        <v>0</v>
      </c>
      <c r="N145" s="587">
        <v>0</v>
      </c>
    </row>
    <row r="146" spans="1:14" ht="17.25" thickTop="1" thickBot="1" x14ac:dyDescent="0.3">
      <c r="A146" s="701" t="s">
        <v>506</v>
      </c>
      <c r="B146" s="701"/>
      <c r="C146" s="588"/>
      <c r="D146" s="588"/>
      <c r="E146" s="588"/>
      <c r="F146" s="588"/>
      <c r="G146" s="406"/>
      <c r="H146" s="416"/>
      <c r="I146" s="416"/>
      <c r="J146" s="416"/>
      <c r="K146" s="357"/>
      <c r="L146" s="410"/>
      <c r="M146" s="410"/>
      <c r="N146" s="411"/>
    </row>
    <row r="147" spans="1:14" ht="13.5" thickTop="1" x14ac:dyDescent="0.25">
      <c r="A147" s="589"/>
      <c r="B147" s="354" t="s">
        <v>507</v>
      </c>
      <c r="C147" s="590">
        <v>0</v>
      </c>
      <c r="D147" s="591">
        <v>0</v>
      </c>
      <c r="E147" s="591">
        <v>0</v>
      </c>
      <c r="F147" s="592">
        <v>0</v>
      </c>
      <c r="G147" s="590">
        <v>0</v>
      </c>
      <c r="H147" s="591">
        <v>0</v>
      </c>
      <c r="I147" s="591">
        <v>0</v>
      </c>
      <c r="J147" s="593">
        <v>0</v>
      </c>
      <c r="K147" s="594">
        <v>0</v>
      </c>
      <c r="L147" s="595">
        <v>0</v>
      </c>
      <c r="M147" s="595">
        <v>0</v>
      </c>
      <c r="N147" s="596">
        <v>0</v>
      </c>
    </row>
    <row r="148" spans="1:14" ht="13.5" thickBot="1" x14ac:dyDescent="0.3">
      <c r="A148" s="693" t="s">
        <v>508</v>
      </c>
      <c r="B148" s="694"/>
      <c r="C148" s="597">
        <v>0</v>
      </c>
      <c r="D148" s="598">
        <v>0</v>
      </c>
      <c r="E148" s="598">
        <v>0</v>
      </c>
      <c r="F148" s="599">
        <v>0</v>
      </c>
      <c r="G148" s="597">
        <v>0</v>
      </c>
      <c r="H148" s="598">
        <v>0</v>
      </c>
      <c r="I148" s="598">
        <v>0</v>
      </c>
      <c r="J148" s="600">
        <v>0</v>
      </c>
      <c r="K148" s="486">
        <v>0</v>
      </c>
      <c r="L148" s="601">
        <v>0</v>
      </c>
      <c r="M148" s="601">
        <v>0</v>
      </c>
      <c r="N148" s="602">
        <v>0</v>
      </c>
    </row>
    <row r="149" spans="1:14" ht="17.25" thickTop="1" thickBot="1" x14ac:dyDescent="0.3">
      <c r="A149" s="702" t="s">
        <v>509</v>
      </c>
      <c r="B149" s="702"/>
      <c r="C149" s="699"/>
      <c r="D149" s="699"/>
      <c r="E149" s="699"/>
      <c r="F149" s="699"/>
      <c r="G149" s="699"/>
      <c r="H149" s="416"/>
      <c r="I149" s="416"/>
      <c r="J149" s="416"/>
      <c r="K149" s="357"/>
      <c r="L149" s="410"/>
      <c r="M149" s="410"/>
      <c r="N149" s="411"/>
    </row>
    <row r="150" spans="1:14" ht="13.5" thickTop="1" x14ac:dyDescent="0.25">
      <c r="A150" s="573"/>
      <c r="B150" s="375" t="s">
        <v>510</v>
      </c>
      <c r="C150" s="475"/>
      <c r="D150" s="476"/>
      <c r="E150" s="476"/>
      <c r="F150" s="574">
        <v>0</v>
      </c>
      <c r="G150" s="477">
        <v>0</v>
      </c>
      <c r="H150" s="603">
        <v>0</v>
      </c>
      <c r="I150" s="476">
        <v>0</v>
      </c>
      <c r="J150" s="574">
        <v>0</v>
      </c>
      <c r="K150" s="351">
        <f>G150-C150</f>
        <v>0</v>
      </c>
      <c r="L150" s="351">
        <f>H150-D150</f>
        <v>0</v>
      </c>
      <c r="M150" s="351">
        <f t="shared" ref="M150:N151" si="45">I150-E150</f>
        <v>0</v>
      </c>
      <c r="N150" s="351">
        <f t="shared" si="45"/>
        <v>0</v>
      </c>
    </row>
    <row r="151" spans="1:14" x14ac:dyDescent="0.25">
      <c r="A151" s="693" t="s">
        <v>511</v>
      </c>
      <c r="B151" s="694"/>
      <c r="C151" s="604">
        <f t="shared" ref="C151:J151" si="46">C150</f>
        <v>0</v>
      </c>
      <c r="D151" s="604">
        <f t="shared" si="46"/>
        <v>0</v>
      </c>
      <c r="E151" s="604">
        <f t="shared" si="46"/>
        <v>0</v>
      </c>
      <c r="F151" s="604">
        <f t="shared" si="46"/>
        <v>0</v>
      </c>
      <c r="G151" s="604">
        <f t="shared" si="46"/>
        <v>0</v>
      </c>
      <c r="H151" s="604">
        <f t="shared" si="46"/>
        <v>0</v>
      </c>
      <c r="I151" s="604">
        <f t="shared" si="46"/>
        <v>0</v>
      </c>
      <c r="J151" s="604">
        <f t="shared" si="46"/>
        <v>0</v>
      </c>
      <c r="K151" s="439">
        <f>G151-C151</f>
        <v>0</v>
      </c>
      <c r="L151" s="439">
        <f>H151-D151</f>
        <v>0</v>
      </c>
      <c r="M151" s="439">
        <f t="shared" si="45"/>
        <v>0</v>
      </c>
      <c r="N151" s="439">
        <f t="shared" si="45"/>
        <v>0</v>
      </c>
    </row>
    <row r="152" spans="1:14" x14ac:dyDescent="0.25">
      <c r="A152" s="431"/>
      <c r="B152" s="431"/>
      <c r="C152" s="385"/>
      <c r="D152" s="360"/>
      <c r="E152" s="360"/>
      <c r="F152" s="409"/>
      <c r="G152" s="386"/>
      <c r="H152" s="386"/>
      <c r="I152" s="386"/>
      <c r="J152" s="362"/>
      <c r="K152" s="605"/>
      <c r="L152" s="549"/>
      <c r="M152" s="549"/>
      <c r="N152" s="434"/>
    </row>
    <row r="153" spans="1:14" ht="13.5" thickBot="1" x14ac:dyDescent="0.3">
      <c r="A153" s="693" t="s">
        <v>512</v>
      </c>
      <c r="B153" s="694"/>
      <c r="C153" s="606">
        <f t="shared" ref="C153:J153" si="47">C135+C141+C145+C148+C151</f>
        <v>504678</v>
      </c>
      <c r="D153" s="606">
        <f t="shared" si="47"/>
        <v>502278</v>
      </c>
      <c r="E153" s="606">
        <f t="shared" si="47"/>
        <v>2400</v>
      </c>
      <c r="F153" s="606">
        <f t="shared" si="47"/>
        <v>0</v>
      </c>
      <c r="G153" s="606">
        <f t="shared" si="47"/>
        <v>580607</v>
      </c>
      <c r="H153" s="606">
        <f t="shared" si="47"/>
        <v>580607</v>
      </c>
      <c r="I153" s="606">
        <f t="shared" si="47"/>
        <v>0</v>
      </c>
      <c r="J153" s="606">
        <f t="shared" si="47"/>
        <v>0</v>
      </c>
      <c r="K153" s="585">
        <f>G153-C153</f>
        <v>75929</v>
      </c>
      <c r="L153" s="585">
        <f>H153-D153</f>
        <v>78329</v>
      </c>
      <c r="M153" s="585">
        <f>I153-E153</f>
        <v>-2400</v>
      </c>
      <c r="N153" s="585">
        <f>J153-F153</f>
        <v>0</v>
      </c>
    </row>
    <row r="154" spans="1:14" ht="13.5" thickTop="1" x14ac:dyDescent="0.25">
      <c r="A154" s="607"/>
      <c r="B154" s="607"/>
      <c r="C154" s="386"/>
      <c r="D154" s="386"/>
      <c r="E154" s="386"/>
      <c r="F154" s="386"/>
      <c r="G154" s="386"/>
      <c r="H154" s="416"/>
      <c r="I154" s="416"/>
      <c r="J154" s="416"/>
      <c r="K154" s="431"/>
      <c r="L154" s="431"/>
      <c r="M154" s="431"/>
      <c r="N154" s="431"/>
    </row>
    <row r="155" spans="1:14" ht="15.75" hidden="1" x14ac:dyDescent="0.25">
      <c r="A155" s="695" t="s">
        <v>513</v>
      </c>
      <c r="B155" s="695"/>
      <c r="C155" s="695"/>
      <c r="D155" s="695"/>
      <c r="E155" s="695"/>
      <c r="F155" s="695"/>
      <c r="G155" s="695"/>
      <c r="H155" s="416"/>
      <c r="I155" s="416"/>
      <c r="J155" s="416"/>
      <c r="K155" s="431"/>
      <c r="L155" s="431"/>
      <c r="M155" s="431"/>
      <c r="N155" s="431"/>
    </row>
    <row r="156" spans="1:14" hidden="1" x14ac:dyDescent="0.25">
      <c r="A156" s="608"/>
      <c r="B156" s="609" t="s">
        <v>514</v>
      </c>
      <c r="C156" s="493"/>
      <c r="D156" s="493"/>
      <c r="E156" s="493"/>
      <c r="F156" s="493"/>
      <c r="G156" s="493"/>
      <c r="H156" s="416"/>
      <c r="I156" s="416"/>
      <c r="J156" s="416"/>
      <c r="K156" s="431"/>
      <c r="L156" s="431"/>
      <c r="M156" s="431"/>
      <c r="N156" s="431"/>
    </row>
    <row r="157" spans="1:14" hidden="1" x14ac:dyDescent="0.25">
      <c r="A157" s="463"/>
      <c r="B157" s="610" t="s">
        <v>515</v>
      </c>
      <c r="C157" s="499"/>
      <c r="D157" s="499"/>
      <c r="E157" s="499"/>
      <c r="F157" s="499"/>
      <c r="G157" s="499"/>
      <c r="H157" s="416"/>
      <c r="I157" s="416"/>
      <c r="J157" s="416"/>
      <c r="K157" s="431"/>
      <c r="L157" s="431"/>
      <c r="M157" s="431"/>
      <c r="N157" s="431"/>
    </row>
    <row r="158" spans="1:14" hidden="1" x14ac:dyDescent="0.25">
      <c r="A158" s="696" t="s">
        <v>516</v>
      </c>
      <c r="B158" s="697"/>
      <c r="C158" s="500"/>
      <c r="D158" s="500"/>
      <c r="E158" s="500"/>
      <c r="F158" s="500"/>
      <c r="G158" s="500">
        <v>0</v>
      </c>
      <c r="H158" s="416"/>
      <c r="I158" s="416"/>
      <c r="J158" s="416"/>
      <c r="K158" s="431"/>
      <c r="L158" s="431"/>
      <c r="M158" s="431"/>
      <c r="N158" s="431"/>
    </row>
    <row r="159" spans="1:14" hidden="1" x14ac:dyDescent="0.25">
      <c r="A159" s="611"/>
      <c r="B159" s="612" t="s">
        <v>503</v>
      </c>
      <c r="C159" s="500"/>
      <c r="D159" s="500"/>
      <c r="E159" s="500"/>
      <c r="F159" s="500"/>
      <c r="G159" s="500"/>
      <c r="H159" s="416"/>
      <c r="I159" s="416"/>
      <c r="J159" s="416"/>
      <c r="K159" s="431"/>
      <c r="L159" s="431"/>
      <c r="M159" s="431"/>
      <c r="N159" s="431"/>
    </row>
    <row r="160" spans="1:14" hidden="1" x14ac:dyDescent="0.25">
      <c r="A160" s="497"/>
      <c r="B160" s="498" t="s">
        <v>517</v>
      </c>
      <c r="C160" s="499"/>
      <c r="D160" s="499"/>
      <c r="E160" s="499"/>
      <c r="F160" s="499"/>
      <c r="G160" s="499">
        <v>0</v>
      </c>
      <c r="H160" s="416"/>
      <c r="I160" s="416"/>
      <c r="J160" s="416"/>
      <c r="K160" s="431"/>
      <c r="L160" s="431"/>
      <c r="M160" s="431"/>
      <c r="N160" s="431"/>
    </row>
    <row r="161" spans="1:14" hidden="1" x14ac:dyDescent="0.25">
      <c r="A161" s="698" t="s">
        <v>518</v>
      </c>
      <c r="B161" s="698"/>
      <c r="C161" s="500"/>
      <c r="D161" s="500"/>
      <c r="E161" s="500"/>
      <c r="F161" s="500"/>
      <c r="G161" s="500">
        <v>11695338</v>
      </c>
      <c r="H161" s="416"/>
      <c r="I161" s="416"/>
      <c r="J161" s="416"/>
      <c r="K161" s="431"/>
      <c r="L161" s="431"/>
      <c r="M161" s="431"/>
      <c r="N161" s="431"/>
    </row>
    <row r="162" spans="1:14" x14ac:dyDescent="0.25">
      <c r="A162" s="431"/>
      <c r="B162" s="431"/>
      <c r="C162" s="386"/>
      <c r="D162" s="386"/>
      <c r="E162" s="386"/>
      <c r="F162" s="386"/>
      <c r="G162" s="386"/>
      <c r="H162" s="416"/>
      <c r="I162" s="416"/>
      <c r="J162" s="416"/>
      <c r="K162" s="431"/>
      <c r="L162" s="431"/>
      <c r="M162" s="431"/>
      <c r="N162" s="431"/>
    </row>
    <row r="163" spans="1:14" x14ac:dyDescent="0.25">
      <c r="A163" s="373"/>
      <c r="B163" s="373"/>
      <c r="C163" s="613"/>
      <c r="D163" s="613"/>
      <c r="E163" s="613"/>
      <c r="F163" s="613"/>
      <c r="G163" s="613"/>
      <c r="H163" s="613"/>
      <c r="I163" s="613"/>
      <c r="J163" s="613"/>
      <c r="K163" s="431"/>
      <c r="L163" s="431"/>
      <c r="M163" s="431"/>
      <c r="N163" s="431"/>
    </row>
    <row r="164" spans="1:14" x14ac:dyDescent="0.25">
      <c r="A164" s="431"/>
      <c r="B164" s="431"/>
      <c r="C164" s="613"/>
      <c r="D164" s="613"/>
      <c r="E164" s="613"/>
      <c r="F164" s="613"/>
      <c r="G164" s="613"/>
      <c r="H164" s="613"/>
      <c r="I164" s="613"/>
      <c r="J164" s="613"/>
      <c r="K164" s="431"/>
      <c r="L164" s="431"/>
      <c r="M164" s="431"/>
      <c r="N164" s="431"/>
    </row>
    <row r="165" spans="1:14" x14ac:dyDescent="0.25">
      <c r="A165" s="431"/>
      <c r="B165" s="431"/>
      <c r="C165" s="613"/>
      <c r="D165" s="613"/>
      <c r="E165" s="613"/>
      <c r="F165" s="613"/>
      <c r="G165" s="613"/>
      <c r="H165" s="613"/>
      <c r="I165" s="613"/>
      <c r="J165" s="613"/>
      <c r="K165" s="431"/>
      <c r="L165" s="431"/>
      <c r="M165" s="431"/>
      <c r="N165" s="431"/>
    </row>
    <row r="166" spans="1:14" x14ac:dyDescent="0.25">
      <c r="A166" s="345"/>
      <c r="B166" s="614"/>
      <c r="C166" s="345"/>
      <c r="D166" s="345"/>
      <c r="E166" s="613"/>
      <c r="F166" s="345"/>
      <c r="G166" s="614"/>
      <c r="H166" s="614"/>
      <c r="I166" s="345"/>
      <c r="J166" s="345"/>
      <c r="K166" s="431"/>
      <c r="L166" s="431"/>
      <c r="M166" s="431"/>
      <c r="N166" s="431"/>
    </row>
    <row r="167" spans="1:14" x14ac:dyDescent="0.25">
      <c r="A167" s="615"/>
    </row>
    <row r="168" spans="1:14" x14ac:dyDescent="0.25">
      <c r="A168" s="615"/>
    </row>
    <row r="169" spans="1:14" x14ac:dyDescent="0.25">
      <c r="H169" s="616"/>
      <c r="I169" s="616"/>
      <c r="J169" s="616"/>
    </row>
  </sheetData>
  <mergeCells count="28">
    <mergeCell ref="A44:G44"/>
    <mergeCell ref="B1:B2"/>
    <mergeCell ref="D1:F1"/>
    <mergeCell ref="H1:J1"/>
    <mergeCell ref="K1:N1"/>
    <mergeCell ref="A3:G3"/>
    <mergeCell ref="A141:B141"/>
    <mergeCell ref="A69:B69"/>
    <mergeCell ref="A70:G70"/>
    <mergeCell ref="A75:B75"/>
    <mergeCell ref="A76:G76"/>
    <mergeCell ref="A78:B78"/>
    <mergeCell ref="A79:B79"/>
    <mergeCell ref="A81:G81"/>
    <mergeCell ref="A83:G83"/>
    <mergeCell ref="A112:G112"/>
    <mergeCell ref="A135:B135"/>
    <mergeCell ref="A136:G136"/>
    <mergeCell ref="A153:B153"/>
    <mergeCell ref="A155:G155"/>
    <mergeCell ref="A158:B158"/>
    <mergeCell ref="A161:B161"/>
    <mergeCell ref="A142:G142"/>
    <mergeCell ref="A145:B145"/>
    <mergeCell ref="A146:B146"/>
    <mergeCell ref="A148:B148"/>
    <mergeCell ref="A149:G149"/>
    <mergeCell ref="A151:B151"/>
  </mergeCells>
  <printOptions horizontalCentered="1" verticalCentered="1" headings="1"/>
  <pageMargins left="0" right="0" top="0.98425196850393704" bottom="0.47244094488188981" header="0.39370078740157483" footer="0.19685039370078741"/>
  <pageSetup paperSize="9" scale="62" orientation="landscape" blackAndWhite="1" verticalDpi="300" r:id="rId1"/>
  <headerFooter alignWithMargins="0">
    <oddHeader xml:space="preserve">&amp;C&amp;"Times New Roman CE,Normál"&amp;12
 bevétel és kiadások pénzforgalmi mérlege&amp;R&amp;"Times New Roman CE,Normál"&amp;12 3.melléklet </oddHeader>
    <oddFooter>&amp;L&amp;"Times New Roman CE,Normál"&amp;D/&amp;T</oddFooter>
  </headerFooter>
  <rowBreaks count="3" manualBreakCount="3">
    <brk id="43" max="21" man="1"/>
    <brk id="81" max="21" man="1"/>
    <brk id="111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O80"/>
  <sheetViews>
    <sheetView topLeftCell="B52" zoomScaleNormal="100" zoomScaleSheetLayoutView="80" workbookViewId="0">
      <selection activeCell="D59" sqref="D59"/>
    </sheetView>
  </sheetViews>
  <sheetFormatPr defaultRowHeight="12.75" x14ac:dyDescent="0.2"/>
  <cols>
    <col min="1" max="1" width="60.5703125" style="70" customWidth="1"/>
    <col min="2" max="13" width="13.85546875" style="70" bestFit="1" customWidth="1"/>
    <col min="14" max="14" width="15.140625" style="70" bestFit="1" customWidth="1"/>
    <col min="15" max="15" width="13" style="70" customWidth="1"/>
    <col min="16" max="16384" width="9.140625" style="70"/>
  </cols>
  <sheetData>
    <row r="1" spans="1:15" ht="24.95" customHeight="1" x14ac:dyDescent="0.25">
      <c r="A1" s="252" t="s">
        <v>140</v>
      </c>
      <c r="B1" s="252" t="s">
        <v>279</v>
      </c>
      <c r="C1" s="252" t="s">
        <v>278</v>
      </c>
      <c r="D1" s="252" t="s">
        <v>277</v>
      </c>
      <c r="E1" s="252" t="s">
        <v>276</v>
      </c>
      <c r="F1" s="252" t="s">
        <v>275</v>
      </c>
      <c r="G1" s="252" t="s">
        <v>274</v>
      </c>
      <c r="H1" s="252" t="s">
        <v>273</v>
      </c>
      <c r="I1" s="252" t="s">
        <v>272</v>
      </c>
      <c r="J1" s="252" t="s">
        <v>271</v>
      </c>
      <c r="K1" s="252" t="s">
        <v>270</v>
      </c>
      <c r="L1" s="252" t="s">
        <v>269</v>
      </c>
      <c r="M1" s="252" t="s">
        <v>268</v>
      </c>
      <c r="N1" s="252" t="s">
        <v>267</v>
      </c>
    </row>
    <row r="2" spans="1:15" ht="20.100000000000001" customHeight="1" x14ac:dyDescent="0.35">
      <c r="A2" s="731" t="s">
        <v>266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</row>
    <row r="3" spans="1:15" ht="15.75" customHeight="1" x14ac:dyDescent="0.2">
      <c r="A3" s="251" t="s">
        <v>265</v>
      </c>
      <c r="B3" s="250">
        <v>0</v>
      </c>
      <c r="C3" s="217">
        <v>0</v>
      </c>
      <c r="D3" s="217">
        <v>0</v>
      </c>
      <c r="E3" s="217">
        <v>0</v>
      </c>
      <c r="F3" s="217">
        <v>0</v>
      </c>
      <c r="G3" s="217">
        <v>0</v>
      </c>
      <c r="H3" s="217">
        <v>0</v>
      </c>
      <c r="I3" s="217">
        <v>0</v>
      </c>
      <c r="J3" s="217">
        <v>0</v>
      </c>
      <c r="K3" s="217">
        <v>0</v>
      </c>
      <c r="L3" s="217">
        <v>0</v>
      </c>
      <c r="M3" s="217">
        <v>0</v>
      </c>
      <c r="N3" s="216">
        <f t="shared" ref="N3:N15" si="0">SUM(B3:M3)</f>
        <v>0</v>
      </c>
      <c r="O3" s="228"/>
    </row>
    <row r="4" spans="1:15" ht="15.75" customHeight="1" x14ac:dyDescent="0.2">
      <c r="A4" s="124" t="s">
        <v>264</v>
      </c>
      <c r="B4" s="246">
        <v>0</v>
      </c>
      <c r="C4" s="246">
        <v>0</v>
      </c>
      <c r="D4" s="246">
        <v>0</v>
      </c>
      <c r="E4" s="246">
        <v>0</v>
      </c>
      <c r="F4" s="246">
        <v>0</v>
      </c>
      <c r="G4" s="246">
        <v>0</v>
      </c>
      <c r="H4" s="249">
        <v>0</v>
      </c>
      <c r="I4" s="246">
        <v>0</v>
      </c>
      <c r="J4" s="246">
        <v>0</v>
      </c>
      <c r="K4" s="246">
        <v>0</v>
      </c>
      <c r="L4" s="246">
        <v>0</v>
      </c>
      <c r="M4" s="246">
        <v>0</v>
      </c>
      <c r="N4" s="216">
        <f t="shared" si="0"/>
        <v>0</v>
      </c>
      <c r="O4" s="228"/>
    </row>
    <row r="5" spans="1:15" ht="15.95" customHeight="1" x14ac:dyDescent="0.2">
      <c r="A5" s="124" t="s">
        <v>263</v>
      </c>
      <c r="B5" s="246">
        <v>0</v>
      </c>
      <c r="C5" s="246">
        <v>0</v>
      </c>
      <c r="D5" s="246">
        <v>0</v>
      </c>
      <c r="E5" s="246">
        <v>0</v>
      </c>
      <c r="F5" s="246">
        <v>0</v>
      </c>
      <c r="G5" s="246">
        <v>0</v>
      </c>
      <c r="H5" s="249">
        <v>0</v>
      </c>
      <c r="I5" s="246">
        <v>0</v>
      </c>
      <c r="J5" s="246">
        <v>0</v>
      </c>
      <c r="K5" s="246">
        <v>0</v>
      </c>
      <c r="L5" s="246">
        <v>0</v>
      </c>
      <c r="M5" s="246">
        <v>0</v>
      </c>
      <c r="N5" s="216">
        <f t="shared" si="0"/>
        <v>0</v>
      </c>
      <c r="O5" s="228"/>
    </row>
    <row r="6" spans="1:15" ht="15.95" customHeight="1" x14ac:dyDescent="0.2">
      <c r="A6" s="124" t="s">
        <v>262</v>
      </c>
      <c r="B6" s="246">
        <v>0</v>
      </c>
      <c r="C6" s="246">
        <v>0</v>
      </c>
      <c r="D6" s="246">
        <v>0</v>
      </c>
      <c r="E6" s="246">
        <v>0</v>
      </c>
      <c r="F6" s="246">
        <v>0</v>
      </c>
      <c r="G6" s="246">
        <v>0</v>
      </c>
      <c r="H6" s="249">
        <v>0</v>
      </c>
      <c r="I6" s="246">
        <v>0</v>
      </c>
      <c r="J6" s="246">
        <v>0</v>
      </c>
      <c r="K6" s="246">
        <v>0</v>
      </c>
      <c r="L6" s="246">
        <v>0</v>
      </c>
      <c r="M6" s="246">
        <v>0</v>
      </c>
      <c r="N6" s="216">
        <f t="shared" si="0"/>
        <v>0</v>
      </c>
      <c r="O6" s="228"/>
    </row>
    <row r="7" spans="1:15" ht="15.95" customHeight="1" x14ac:dyDescent="0.2">
      <c r="A7" s="124" t="s">
        <v>261</v>
      </c>
      <c r="B7" s="246">
        <v>0</v>
      </c>
      <c r="C7" s="246">
        <v>0</v>
      </c>
      <c r="D7" s="246">
        <v>0</v>
      </c>
      <c r="E7" s="246">
        <v>0</v>
      </c>
      <c r="F7" s="246">
        <v>0</v>
      </c>
      <c r="G7" s="246">
        <v>0</v>
      </c>
      <c r="H7" s="249">
        <v>0</v>
      </c>
      <c r="I7" s="246">
        <v>0</v>
      </c>
      <c r="J7" s="246">
        <v>0</v>
      </c>
      <c r="K7" s="246">
        <v>0</v>
      </c>
      <c r="L7" s="246">
        <v>0</v>
      </c>
      <c r="M7" s="246">
        <v>0</v>
      </c>
      <c r="N7" s="216">
        <f t="shared" si="0"/>
        <v>0</v>
      </c>
      <c r="O7" s="228"/>
    </row>
    <row r="8" spans="1:15" ht="15.95" customHeight="1" x14ac:dyDescent="0.2">
      <c r="A8" s="124" t="s">
        <v>260</v>
      </c>
      <c r="B8" s="246">
        <v>0</v>
      </c>
      <c r="C8" s="246">
        <v>0</v>
      </c>
      <c r="D8" s="246">
        <v>0</v>
      </c>
      <c r="E8" s="246">
        <v>0</v>
      </c>
      <c r="F8" s="246">
        <v>0</v>
      </c>
      <c r="G8" s="246">
        <v>0</v>
      </c>
      <c r="H8" s="246">
        <v>0</v>
      </c>
      <c r="I8" s="246">
        <v>0</v>
      </c>
      <c r="J8" s="246">
        <v>0</v>
      </c>
      <c r="K8" s="246">
        <v>0</v>
      </c>
      <c r="L8" s="246">
        <v>0</v>
      </c>
      <c r="M8" s="246">
        <v>0</v>
      </c>
      <c r="N8" s="216">
        <f t="shared" si="0"/>
        <v>0</v>
      </c>
      <c r="O8" s="228"/>
    </row>
    <row r="9" spans="1:15" ht="15.75" customHeight="1" x14ac:dyDescent="0.2">
      <c r="A9" s="124" t="s">
        <v>259</v>
      </c>
      <c r="B9" s="246">
        <v>0</v>
      </c>
      <c r="C9" s="246">
        <v>0</v>
      </c>
      <c r="D9" s="246">
        <v>0</v>
      </c>
      <c r="E9" s="246">
        <v>0</v>
      </c>
      <c r="F9" s="246">
        <v>0</v>
      </c>
      <c r="G9" s="246">
        <v>0</v>
      </c>
      <c r="H9" s="246">
        <v>0</v>
      </c>
      <c r="I9" s="246">
        <v>0</v>
      </c>
      <c r="J9" s="246">
        <v>0</v>
      </c>
      <c r="K9" s="246">
        <v>0</v>
      </c>
      <c r="L9" s="246">
        <v>0</v>
      </c>
      <c r="M9" s="246">
        <v>0</v>
      </c>
      <c r="N9" s="216">
        <f t="shared" si="0"/>
        <v>0</v>
      </c>
      <c r="O9" s="228"/>
    </row>
    <row r="10" spans="1:15" ht="16.5" customHeight="1" x14ac:dyDescent="0.2">
      <c r="A10" s="124" t="s">
        <v>258</v>
      </c>
      <c r="B10" s="246">
        <v>0</v>
      </c>
      <c r="C10" s="246">
        <v>0</v>
      </c>
      <c r="D10" s="246">
        <v>0</v>
      </c>
      <c r="E10" s="246">
        <v>0</v>
      </c>
      <c r="F10" s="246">
        <v>0</v>
      </c>
      <c r="G10" s="246">
        <v>0</v>
      </c>
      <c r="H10" s="249">
        <v>0</v>
      </c>
      <c r="I10" s="246">
        <v>0</v>
      </c>
      <c r="J10" s="246">
        <v>0</v>
      </c>
      <c r="K10" s="246">
        <v>0</v>
      </c>
      <c r="L10" s="246">
        <v>0</v>
      </c>
      <c r="M10" s="246"/>
      <c r="N10" s="216">
        <f t="shared" si="0"/>
        <v>0</v>
      </c>
      <c r="O10" s="228"/>
    </row>
    <row r="11" spans="1:15" ht="15.95" customHeight="1" x14ac:dyDescent="0.2">
      <c r="A11" s="222" t="s">
        <v>257</v>
      </c>
      <c r="B11" s="214">
        <v>0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14">
        <v>0</v>
      </c>
      <c r="L11" s="214">
        <v>0</v>
      </c>
      <c r="M11" s="214">
        <v>0</v>
      </c>
      <c r="N11" s="216">
        <f t="shared" si="0"/>
        <v>0</v>
      </c>
      <c r="O11" s="228"/>
    </row>
    <row r="12" spans="1:15" ht="15.95" customHeight="1" x14ac:dyDescent="0.2">
      <c r="A12" s="124" t="s">
        <v>256</v>
      </c>
      <c r="B12" s="214">
        <v>0</v>
      </c>
      <c r="C12" s="214">
        <v>0</v>
      </c>
      <c r="D12" s="214">
        <v>0</v>
      </c>
      <c r="E12" s="214">
        <v>0</v>
      </c>
      <c r="F12" s="214">
        <v>0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  <c r="N12" s="216">
        <f t="shared" si="0"/>
        <v>0</v>
      </c>
      <c r="O12" s="228"/>
    </row>
    <row r="13" spans="1:15" ht="15.95" customHeight="1" x14ac:dyDescent="0.2">
      <c r="A13" s="124" t="s">
        <v>255</v>
      </c>
      <c r="B13" s="214">
        <v>79</v>
      </c>
      <c r="C13" s="214">
        <v>79</v>
      </c>
      <c r="D13" s="214">
        <v>80</v>
      </c>
      <c r="E13" s="214">
        <v>79</v>
      </c>
      <c r="F13" s="214">
        <v>80</v>
      </c>
      <c r="G13" s="214">
        <v>79</v>
      </c>
      <c r="H13" s="214">
        <v>80</v>
      </c>
      <c r="I13" s="214">
        <v>79</v>
      </c>
      <c r="J13" s="214">
        <v>80</v>
      </c>
      <c r="K13" s="214">
        <v>79</v>
      </c>
      <c r="L13" s="214">
        <v>80</v>
      </c>
      <c r="M13" s="214">
        <v>79</v>
      </c>
      <c r="N13" s="216">
        <f t="shared" si="0"/>
        <v>953</v>
      </c>
      <c r="O13" s="228"/>
    </row>
    <row r="14" spans="1:15" ht="15.95" customHeight="1" x14ac:dyDescent="0.2">
      <c r="A14" s="124" t="s">
        <v>254</v>
      </c>
      <c r="B14" s="214">
        <v>0</v>
      </c>
      <c r="C14" s="214">
        <v>0</v>
      </c>
      <c r="D14" s="214">
        <v>0</v>
      </c>
      <c r="E14" s="214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14">
        <v>0</v>
      </c>
      <c r="L14" s="214">
        <v>0</v>
      </c>
      <c r="M14" s="214">
        <v>0</v>
      </c>
      <c r="N14" s="216">
        <f t="shared" si="0"/>
        <v>0</v>
      </c>
      <c r="O14" s="228"/>
    </row>
    <row r="15" spans="1:15" ht="18" customHeight="1" x14ac:dyDescent="0.25">
      <c r="A15" s="212" t="s">
        <v>253</v>
      </c>
      <c r="B15" s="210">
        <f t="shared" ref="B15:M15" si="1">SUM(B3:B14)</f>
        <v>79</v>
      </c>
      <c r="C15" s="210">
        <f t="shared" si="1"/>
        <v>79</v>
      </c>
      <c r="D15" s="210">
        <f t="shared" si="1"/>
        <v>80</v>
      </c>
      <c r="E15" s="210">
        <f t="shared" si="1"/>
        <v>79</v>
      </c>
      <c r="F15" s="210">
        <f t="shared" si="1"/>
        <v>80</v>
      </c>
      <c r="G15" s="210">
        <f t="shared" si="1"/>
        <v>79</v>
      </c>
      <c r="H15" s="210">
        <f t="shared" si="1"/>
        <v>80</v>
      </c>
      <c r="I15" s="210">
        <f t="shared" si="1"/>
        <v>79</v>
      </c>
      <c r="J15" s="210">
        <f t="shared" si="1"/>
        <v>80</v>
      </c>
      <c r="K15" s="210">
        <f t="shared" si="1"/>
        <v>79</v>
      </c>
      <c r="L15" s="210">
        <f t="shared" si="1"/>
        <v>80</v>
      </c>
      <c r="M15" s="210">
        <f t="shared" si="1"/>
        <v>79</v>
      </c>
      <c r="N15" s="216">
        <f t="shared" si="0"/>
        <v>953</v>
      </c>
      <c r="O15" s="228"/>
    </row>
    <row r="16" spans="1:15" ht="20.100000000000001" customHeight="1" x14ac:dyDescent="0.35">
      <c r="A16" s="731" t="s">
        <v>252</v>
      </c>
      <c r="B16" s="731"/>
      <c r="C16" s="731"/>
      <c r="D16" s="731"/>
      <c r="E16" s="731"/>
      <c r="F16" s="731"/>
      <c r="G16" s="731"/>
      <c r="H16" s="731"/>
      <c r="I16" s="731"/>
      <c r="J16" s="731"/>
      <c r="K16" s="731"/>
      <c r="L16" s="731"/>
      <c r="M16" s="731"/>
      <c r="N16" s="732"/>
      <c r="O16" s="228"/>
    </row>
    <row r="17" spans="1:15" ht="15.95" customHeight="1" x14ac:dyDescent="0.2">
      <c r="A17" s="218" t="s">
        <v>251</v>
      </c>
      <c r="B17" s="248">
        <v>0</v>
      </c>
      <c r="C17" s="217">
        <v>0</v>
      </c>
      <c r="D17" s="248">
        <v>0</v>
      </c>
      <c r="E17" s="217">
        <v>0</v>
      </c>
      <c r="F17" s="248">
        <v>0</v>
      </c>
      <c r="G17" s="217">
        <v>0</v>
      </c>
      <c r="H17" s="248">
        <v>0</v>
      </c>
      <c r="I17" s="217">
        <v>0</v>
      </c>
      <c r="J17" s="248">
        <v>0</v>
      </c>
      <c r="K17" s="217">
        <v>0</v>
      </c>
      <c r="L17" s="248">
        <v>0</v>
      </c>
      <c r="M17" s="217">
        <v>0</v>
      </c>
      <c r="N17" s="216">
        <f t="shared" ref="N17:N23" si="2">SUM(B17:M17)</f>
        <v>0</v>
      </c>
      <c r="O17" s="228"/>
    </row>
    <row r="18" spans="1:15" ht="15.95" customHeight="1" x14ac:dyDescent="0.2">
      <c r="A18" s="124" t="s">
        <v>250</v>
      </c>
      <c r="B18" s="214">
        <v>0</v>
      </c>
      <c r="C18" s="214">
        <v>0</v>
      </c>
      <c r="D18" s="214">
        <v>0</v>
      </c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  <c r="N18" s="216">
        <f t="shared" si="2"/>
        <v>0</v>
      </c>
      <c r="O18" s="228"/>
    </row>
    <row r="19" spans="1:15" ht="19.5" customHeight="1" x14ac:dyDescent="0.2">
      <c r="A19" s="247" t="s">
        <v>249</v>
      </c>
      <c r="B19" s="246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  <c r="M19" s="246">
        <v>0</v>
      </c>
      <c r="N19" s="216">
        <f t="shared" si="2"/>
        <v>0</v>
      </c>
      <c r="O19" s="228"/>
    </row>
    <row r="20" spans="1:15" ht="15.95" customHeight="1" x14ac:dyDescent="0.2">
      <c r="A20" s="124" t="s">
        <v>248</v>
      </c>
      <c r="B20" s="246">
        <v>0</v>
      </c>
      <c r="C20" s="246">
        <v>0</v>
      </c>
      <c r="D20" s="246">
        <v>0</v>
      </c>
      <c r="E20" s="246">
        <v>0</v>
      </c>
      <c r="F20" s="246">
        <v>0</v>
      </c>
      <c r="G20" s="246">
        <v>0</v>
      </c>
      <c r="H20" s="246">
        <v>0</v>
      </c>
      <c r="I20" s="246">
        <v>0</v>
      </c>
      <c r="J20" s="246">
        <v>0</v>
      </c>
      <c r="K20" s="246">
        <v>0</v>
      </c>
      <c r="L20" s="246">
        <v>0</v>
      </c>
      <c r="M20" s="246">
        <v>0</v>
      </c>
      <c r="N20" s="216">
        <f t="shared" si="2"/>
        <v>0</v>
      </c>
      <c r="O20" s="228"/>
    </row>
    <row r="21" spans="1:15" ht="15.95" customHeight="1" x14ac:dyDescent="0.2">
      <c r="A21" s="124" t="s">
        <v>247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  <c r="K21" s="246">
        <v>0</v>
      </c>
      <c r="L21" s="246">
        <v>0</v>
      </c>
      <c r="M21" s="246">
        <v>0</v>
      </c>
      <c r="N21" s="216">
        <f t="shared" si="2"/>
        <v>0</v>
      </c>
      <c r="O21" s="228"/>
    </row>
    <row r="22" spans="1:15" ht="15.95" customHeight="1" x14ac:dyDescent="0.2">
      <c r="A22" s="124" t="s">
        <v>246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16">
        <f t="shared" si="2"/>
        <v>0</v>
      </c>
      <c r="O22" s="228"/>
    </row>
    <row r="23" spans="1:15" ht="15.95" customHeight="1" x14ac:dyDescent="0.25">
      <c r="A23" s="227" t="s">
        <v>245</v>
      </c>
      <c r="B23" s="210">
        <f>SUM(B17:B22)</f>
        <v>0</v>
      </c>
      <c r="C23" s="210">
        <f>SUM(C18:C22)</f>
        <v>0</v>
      </c>
      <c r="D23" s="210">
        <f>SUM(D18:D22)</f>
        <v>0</v>
      </c>
      <c r="E23" s="210">
        <f>SUM(E18:E22)</f>
        <v>0</v>
      </c>
      <c r="F23" s="210">
        <f t="shared" ref="F23:M23" si="3">SUM(F17:F22)</f>
        <v>0</v>
      </c>
      <c r="G23" s="210">
        <f t="shared" si="3"/>
        <v>0</v>
      </c>
      <c r="H23" s="210">
        <f t="shared" si="3"/>
        <v>0</v>
      </c>
      <c r="I23" s="210">
        <f t="shared" si="3"/>
        <v>0</v>
      </c>
      <c r="J23" s="210">
        <f t="shared" si="3"/>
        <v>0</v>
      </c>
      <c r="K23" s="210">
        <f t="shared" si="3"/>
        <v>0</v>
      </c>
      <c r="L23" s="210">
        <f t="shared" si="3"/>
        <v>0</v>
      </c>
      <c r="M23" s="210">
        <f t="shared" si="3"/>
        <v>0</v>
      </c>
      <c r="N23" s="210">
        <f t="shared" si="2"/>
        <v>0</v>
      </c>
      <c r="O23" s="228"/>
    </row>
    <row r="24" spans="1:15" ht="15.95" customHeight="1" x14ac:dyDescent="0.25">
      <c r="A24" s="232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0"/>
      <c r="O24" s="228"/>
    </row>
    <row r="25" spans="1:15" ht="15.95" customHeight="1" x14ac:dyDescent="0.35">
      <c r="A25" s="731" t="s">
        <v>244</v>
      </c>
      <c r="B25" s="731"/>
      <c r="C25" s="731"/>
      <c r="D25" s="731"/>
      <c r="E25" s="731"/>
      <c r="F25" s="731"/>
      <c r="G25" s="731"/>
      <c r="H25" s="731"/>
      <c r="I25" s="731"/>
      <c r="J25" s="731"/>
      <c r="K25" s="731"/>
      <c r="L25" s="731"/>
      <c r="M25" s="731"/>
      <c r="N25" s="732"/>
      <c r="O25" s="228"/>
    </row>
    <row r="26" spans="1:15" ht="15.95" customHeight="1" x14ac:dyDescent="0.25">
      <c r="A26" s="240" t="s">
        <v>243</v>
      </c>
      <c r="B26" s="245">
        <v>0</v>
      </c>
      <c r="C26" s="245">
        <v>0</v>
      </c>
      <c r="D26" s="245">
        <v>0</v>
      </c>
      <c r="E26" s="245">
        <v>0</v>
      </c>
      <c r="F26" s="245">
        <v>0</v>
      </c>
      <c r="G26" s="245">
        <v>0</v>
      </c>
      <c r="H26" s="245">
        <v>0</v>
      </c>
      <c r="I26" s="245">
        <v>0</v>
      </c>
      <c r="J26" s="245">
        <v>0</v>
      </c>
      <c r="K26" s="245">
        <v>0</v>
      </c>
      <c r="L26" s="245">
        <v>0</v>
      </c>
      <c r="M26" s="244">
        <v>0</v>
      </c>
      <c r="N26" s="216">
        <f>SUM(B26:M26)</f>
        <v>0</v>
      </c>
      <c r="O26" s="228"/>
    </row>
    <row r="27" spans="1:15" ht="15.95" customHeight="1" x14ac:dyDescent="0.25">
      <c r="A27" s="243" t="s">
        <v>242</v>
      </c>
      <c r="B27" s="242">
        <v>0</v>
      </c>
      <c r="C27" s="242">
        <v>0</v>
      </c>
      <c r="D27" s="242">
        <v>0</v>
      </c>
      <c r="E27" s="242">
        <v>0</v>
      </c>
      <c r="F27" s="242">
        <v>0</v>
      </c>
      <c r="G27" s="242">
        <v>0</v>
      </c>
      <c r="H27" s="242">
        <v>0</v>
      </c>
      <c r="I27" s="242">
        <v>0</v>
      </c>
      <c r="J27" s="242">
        <v>0</v>
      </c>
      <c r="K27" s="242">
        <v>0</v>
      </c>
      <c r="L27" s="242">
        <v>0</v>
      </c>
      <c r="M27" s="241">
        <v>0</v>
      </c>
      <c r="N27" s="210">
        <f>SUM(B27:M27)</f>
        <v>0</v>
      </c>
      <c r="O27" s="228"/>
    </row>
    <row r="28" spans="1:15" ht="15.95" customHeight="1" x14ac:dyDescent="0.25">
      <c r="A28" s="232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10"/>
      <c r="O28" s="228"/>
    </row>
    <row r="29" spans="1:15" ht="15.95" customHeight="1" x14ac:dyDescent="0.25">
      <c r="A29" s="227" t="s">
        <v>588</v>
      </c>
      <c r="B29" s="210">
        <v>48304</v>
      </c>
      <c r="C29" s="210">
        <v>48305</v>
      </c>
      <c r="D29" s="210">
        <v>48304</v>
      </c>
      <c r="E29" s="210">
        <v>48305</v>
      </c>
      <c r="F29" s="210">
        <v>48304</v>
      </c>
      <c r="G29" s="210">
        <v>48305</v>
      </c>
      <c r="H29" s="210">
        <v>48304</v>
      </c>
      <c r="I29" s="210">
        <v>48305</v>
      </c>
      <c r="J29" s="210">
        <v>48304</v>
      </c>
      <c r="K29" s="210">
        <v>48305</v>
      </c>
      <c r="L29" s="210">
        <v>48304</v>
      </c>
      <c r="M29" s="210">
        <v>48305</v>
      </c>
      <c r="N29" s="210">
        <f t="shared" ref="N29" si="4">SUM(B29:M29)</f>
        <v>579654</v>
      </c>
      <c r="O29" s="228"/>
    </row>
    <row r="30" spans="1:15" ht="15.95" customHeight="1" x14ac:dyDescent="0.25">
      <c r="A30" s="232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0"/>
      <c r="O30" s="228"/>
    </row>
    <row r="31" spans="1:15" ht="15.95" customHeight="1" x14ac:dyDescent="0.35">
      <c r="A31" s="229" t="s">
        <v>240</v>
      </c>
      <c r="B31" s="206">
        <f>B15+B23+B26+B27+B29</f>
        <v>48383</v>
      </c>
      <c r="C31" s="206">
        <f t="shared" ref="C31:D31" si="5">C15+C23+C26+C27+C29</f>
        <v>48384</v>
      </c>
      <c r="D31" s="206">
        <f t="shared" si="5"/>
        <v>48384</v>
      </c>
      <c r="E31" s="206">
        <f t="shared" ref="E31:N31" si="6">E15+E23+E26+E27+E29</f>
        <v>48384</v>
      </c>
      <c r="F31" s="206">
        <f t="shared" si="6"/>
        <v>48384</v>
      </c>
      <c r="G31" s="206">
        <f t="shared" si="6"/>
        <v>48384</v>
      </c>
      <c r="H31" s="206">
        <f t="shared" si="6"/>
        <v>48384</v>
      </c>
      <c r="I31" s="206">
        <f t="shared" si="6"/>
        <v>48384</v>
      </c>
      <c r="J31" s="206">
        <f t="shared" si="6"/>
        <v>48384</v>
      </c>
      <c r="K31" s="206">
        <f t="shared" si="6"/>
        <v>48384</v>
      </c>
      <c r="L31" s="206">
        <f t="shared" si="6"/>
        <v>48384</v>
      </c>
      <c r="M31" s="206">
        <f t="shared" si="6"/>
        <v>48384</v>
      </c>
      <c r="N31" s="206">
        <f t="shared" si="6"/>
        <v>580607</v>
      </c>
      <c r="O31" s="228"/>
    </row>
    <row r="32" spans="1:15" ht="15.95" customHeight="1" x14ac:dyDescent="0.25">
      <c r="A32" s="232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0"/>
      <c r="O32" s="228"/>
    </row>
    <row r="33" spans="1:15" ht="15.95" customHeight="1" x14ac:dyDescent="0.35">
      <c r="A33" s="731" t="s">
        <v>239</v>
      </c>
      <c r="B33" s="731"/>
      <c r="C33" s="731"/>
      <c r="D33" s="731"/>
      <c r="E33" s="731"/>
      <c r="F33" s="731"/>
      <c r="G33" s="731"/>
      <c r="H33" s="731"/>
      <c r="I33" s="731"/>
      <c r="J33" s="731"/>
      <c r="K33" s="731"/>
      <c r="L33" s="731"/>
      <c r="M33" s="731"/>
      <c r="N33" s="732"/>
      <c r="O33" s="228"/>
    </row>
    <row r="34" spans="1:15" ht="15.95" customHeight="1" x14ac:dyDescent="0.25">
      <c r="A34" s="240" t="s">
        <v>238</v>
      </c>
      <c r="B34" s="239"/>
      <c r="C34" s="239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216">
        <f>SUM(B34:M34)</f>
        <v>0</v>
      </c>
      <c r="O34" s="228"/>
    </row>
    <row r="35" spans="1:15" ht="15.95" customHeight="1" x14ac:dyDescent="0.25">
      <c r="A35" s="237" t="s">
        <v>237</v>
      </c>
      <c r="B35" s="238"/>
      <c r="C35" s="213">
        <v>0</v>
      </c>
      <c r="D35" s="213">
        <v>0</v>
      </c>
      <c r="E35" s="213">
        <v>0</v>
      </c>
      <c r="F35" s="213">
        <v>0</v>
      </c>
      <c r="G35" s="213">
        <v>0</v>
      </c>
      <c r="H35" s="213">
        <v>0</v>
      </c>
      <c r="I35" s="213">
        <v>0</v>
      </c>
      <c r="J35" s="213">
        <v>0</v>
      </c>
      <c r="K35" s="213">
        <v>0</v>
      </c>
      <c r="L35" s="213">
        <v>0</v>
      </c>
      <c r="M35" s="213">
        <v>0</v>
      </c>
      <c r="N35" s="216">
        <f>SUM(B35:M35)</f>
        <v>0</v>
      </c>
      <c r="O35" s="228"/>
    </row>
    <row r="36" spans="1:15" ht="15.95" customHeight="1" x14ac:dyDescent="0.25">
      <c r="A36" s="237" t="s">
        <v>236</v>
      </c>
      <c r="B36" s="236">
        <v>0</v>
      </c>
      <c r="C36" s="235">
        <v>0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10">
        <f>SUM(B36:M36)</f>
        <v>0</v>
      </c>
      <c r="O36" s="228"/>
    </row>
    <row r="37" spans="1:15" ht="15.95" customHeight="1" x14ac:dyDescent="0.25">
      <c r="A37" s="232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0"/>
      <c r="O37" s="228"/>
    </row>
    <row r="38" spans="1:15" ht="15.95" customHeight="1" x14ac:dyDescent="0.25">
      <c r="A38" s="733" t="s">
        <v>235</v>
      </c>
      <c r="B38" s="733"/>
      <c r="C38" s="733"/>
      <c r="D38" s="733"/>
      <c r="E38" s="733"/>
      <c r="F38" s="733"/>
      <c r="G38" s="733"/>
      <c r="H38" s="733"/>
      <c r="I38" s="733"/>
      <c r="J38" s="733"/>
      <c r="K38" s="733"/>
      <c r="L38" s="733"/>
      <c r="M38" s="733"/>
      <c r="N38" s="734"/>
      <c r="O38" s="228"/>
    </row>
    <row r="39" spans="1:15" ht="15.95" customHeight="1" x14ac:dyDescent="0.25">
      <c r="A39" s="234" t="s">
        <v>234</v>
      </c>
      <c r="B39" s="233">
        <v>0</v>
      </c>
      <c r="C39" s="233">
        <v>0</v>
      </c>
      <c r="D39" s="233">
        <v>0</v>
      </c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233">
        <v>0</v>
      </c>
      <c r="N39" s="210">
        <f>SUM(B39:M39)</f>
        <v>0</v>
      </c>
      <c r="O39" s="228"/>
    </row>
    <row r="40" spans="1:15" ht="15.95" customHeight="1" x14ac:dyDescent="0.25">
      <c r="A40" s="232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0"/>
      <c r="O40" s="228"/>
    </row>
    <row r="41" spans="1:15" ht="15.95" customHeight="1" x14ac:dyDescent="0.35">
      <c r="A41" s="229" t="s">
        <v>233</v>
      </c>
      <c r="B41" s="206">
        <f>B31+B34+B35+B36+B39</f>
        <v>48383</v>
      </c>
      <c r="C41" s="206">
        <f t="shared" ref="C41:M41" si="7">C31+C35+C36+C39</f>
        <v>48384</v>
      </c>
      <c r="D41" s="206">
        <f t="shared" si="7"/>
        <v>48384</v>
      </c>
      <c r="E41" s="206">
        <f t="shared" si="7"/>
        <v>48384</v>
      </c>
      <c r="F41" s="206">
        <f t="shared" si="7"/>
        <v>48384</v>
      </c>
      <c r="G41" s="206">
        <f t="shared" si="7"/>
        <v>48384</v>
      </c>
      <c r="H41" s="206">
        <f t="shared" si="7"/>
        <v>48384</v>
      </c>
      <c r="I41" s="206">
        <f t="shared" si="7"/>
        <v>48384</v>
      </c>
      <c r="J41" s="206">
        <f t="shared" si="7"/>
        <v>48384</v>
      </c>
      <c r="K41" s="206">
        <f t="shared" si="7"/>
        <v>48384</v>
      </c>
      <c r="L41" s="206">
        <f t="shared" si="7"/>
        <v>48384</v>
      </c>
      <c r="M41" s="206">
        <f t="shared" si="7"/>
        <v>48384</v>
      </c>
      <c r="N41" s="206">
        <f>N31+N34+N35+N36+N39</f>
        <v>580607</v>
      </c>
      <c r="O41" s="228"/>
    </row>
    <row r="42" spans="1:15" ht="15.75" x14ac:dyDescent="0.25">
      <c r="A42" s="227"/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</row>
    <row r="43" spans="1:15" ht="13.5" customHeight="1" x14ac:dyDescent="0.2"/>
    <row r="44" spans="1:15" ht="19.5" x14ac:dyDescent="0.35">
      <c r="A44" s="727" t="s">
        <v>232</v>
      </c>
      <c r="B44" s="727"/>
      <c r="C44" s="727"/>
      <c r="D44" s="727"/>
      <c r="E44" s="727"/>
      <c r="F44" s="727"/>
      <c r="G44" s="727"/>
      <c r="H44" s="727"/>
      <c r="I44" s="727"/>
      <c r="J44" s="727"/>
      <c r="K44" s="727"/>
      <c r="L44" s="727"/>
      <c r="M44" s="727"/>
      <c r="N44" s="728"/>
    </row>
    <row r="45" spans="1:15" x14ac:dyDescent="0.2">
      <c r="A45" s="225" t="s">
        <v>231</v>
      </c>
      <c r="B45" s="214">
        <f t="shared" ref="B45:N45" si="8">B46</f>
        <v>47084</v>
      </c>
      <c r="C45" s="214">
        <f t="shared" si="8"/>
        <v>47085</v>
      </c>
      <c r="D45" s="214">
        <f t="shared" si="8"/>
        <v>47083</v>
      </c>
      <c r="E45" s="214">
        <f t="shared" si="8"/>
        <v>47086</v>
      </c>
      <c r="F45" s="214">
        <f t="shared" si="8"/>
        <v>47084</v>
      </c>
      <c r="G45" s="214">
        <f t="shared" si="8"/>
        <v>47085</v>
      </c>
      <c r="H45" s="214">
        <f t="shared" si="8"/>
        <v>47083</v>
      </c>
      <c r="I45" s="214">
        <f t="shared" si="8"/>
        <v>47085</v>
      </c>
      <c r="J45" s="214">
        <f t="shared" si="8"/>
        <v>47085</v>
      </c>
      <c r="K45" s="214">
        <f t="shared" si="8"/>
        <v>47084</v>
      </c>
      <c r="L45" s="214">
        <f t="shared" si="8"/>
        <v>47084</v>
      </c>
      <c r="M45" s="214">
        <f t="shared" si="8"/>
        <v>47084</v>
      </c>
      <c r="N45" s="224">
        <f t="shared" si="8"/>
        <v>565012</v>
      </c>
    </row>
    <row r="46" spans="1:15" x14ac:dyDescent="0.2">
      <c r="A46" s="215" t="s">
        <v>230</v>
      </c>
      <c r="B46" s="214">
        <f>B47+B48+B49+B50+B51+B52</f>
        <v>47084</v>
      </c>
      <c r="C46" s="214">
        <f t="shared" ref="C46:M46" si="9">C47+C48+C49+C50+C51+C52</f>
        <v>47085</v>
      </c>
      <c r="D46" s="214">
        <f t="shared" si="9"/>
        <v>47083</v>
      </c>
      <c r="E46" s="214">
        <f t="shared" si="9"/>
        <v>47086</v>
      </c>
      <c r="F46" s="214">
        <f t="shared" si="9"/>
        <v>47084</v>
      </c>
      <c r="G46" s="214">
        <f t="shared" si="9"/>
        <v>47085</v>
      </c>
      <c r="H46" s="214">
        <f t="shared" si="9"/>
        <v>47083</v>
      </c>
      <c r="I46" s="214">
        <f t="shared" si="9"/>
        <v>47085</v>
      </c>
      <c r="J46" s="214">
        <f t="shared" si="9"/>
        <v>47085</v>
      </c>
      <c r="K46" s="214">
        <f t="shared" si="9"/>
        <v>47084</v>
      </c>
      <c r="L46" s="214">
        <f t="shared" si="9"/>
        <v>47084</v>
      </c>
      <c r="M46" s="214">
        <f t="shared" si="9"/>
        <v>47084</v>
      </c>
      <c r="N46" s="224">
        <f>N47+N48+N49+N50+N51+N52</f>
        <v>565012</v>
      </c>
    </row>
    <row r="47" spans="1:15" x14ac:dyDescent="0.2">
      <c r="A47" s="215" t="s">
        <v>229</v>
      </c>
      <c r="B47" s="214">
        <v>37922</v>
      </c>
      <c r="C47" s="214">
        <v>37922</v>
      </c>
      <c r="D47" s="214">
        <v>37922</v>
      </c>
      <c r="E47" s="214">
        <v>37923</v>
      </c>
      <c r="F47" s="214">
        <v>37922</v>
      </c>
      <c r="G47" s="214">
        <v>37922</v>
      </c>
      <c r="H47" s="214">
        <v>37922</v>
      </c>
      <c r="I47" s="214">
        <v>37922</v>
      </c>
      <c r="J47" s="214">
        <v>37923</v>
      </c>
      <c r="K47" s="214">
        <v>37922</v>
      </c>
      <c r="L47" s="214">
        <v>37922</v>
      </c>
      <c r="M47" s="214">
        <v>37922</v>
      </c>
      <c r="N47" s="213">
        <f t="shared" ref="N47:N54" si="10">SUM(B47:M47)</f>
        <v>455066</v>
      </c>
    </row>
    <row r="48" spans="1:15" x14ac:dyDescent="0.2">
      <c r="A48" s="215" t="s">
        <v>228</v>
      </c>
      <c r="B48" s="214">
        <v>5055</v>
      </c>
      <c r="C48" s="214">
        <v>5055</v>
      </c>
      <c r="D48" s="214">
        <v>5054</v>
      </c>
      <c r="E48" s="214">
        <v>5055</v>
      </c>
      <c r="F48" s="214">
        <v>5055</v>
      </c>
      <c r="G48" s="214">
        <v>5055</v>
      </c>
      <c r="H48" s="214">
        <v>5054</v>
      </c>
      <c r="I48" s="214">
        <v>5055</v>
      </c>
      <c r="J48" s="214">
        <v>5055</v>
      </c>
      <c r="K48" s="214">
        <v>5054</v>
      </c>
      <c r="L48" s="214">
        <v>5055</v>
      </c>
      <c r="M48" s="214">
        <v>5055</v>
      </c>
      <c r="N48" s="213">
        <f t="shared" si="10"/>
        <v>60657</v>
      </c>
    </row>
    <row r="49" spans="1:14" x14ac:dyDescent="0.2">
      <c r="A49" s="215" t="s">
        <v>227</v>
      </c>
      <c r="B49" s="214">
        <v>4107</v>
      </c>
      <c r="C49" s="214">
        <v>4108</v>
      </c>
      <c r="D49" s="214">
        <v>4107</v>
      </c>
      <c r="E49" s="214">
        <v>4108</v>
      </c>
      <c r="F49" s="214">
        <v>4107</v>
      </c>
      <c r="G49" s="214">
        <v>4108</v>
      </c>
      <c r="H49" s="214">
        <v>4107</v>
      </c>
      <c r="I49" s="214">
        <v>4108</v>
      </c>
      <c r="J49" s="214">
        <v>4107</v>
      </c>
      <c r="K49" s="214">
        <v>4108</v>
      </c>
      <c r="L49" s="214">
        <v>4107</v>
      </c>
      <c r="M49" s="214">
        <v>4107</v>
      </c>
      <c r="N49" s="213">
        <f t="shared" si="10"/>
        <v>49289</v>
      </c>
    </row>
    <row r="50" spans="1:14" x14ac:dyDescent="0.2">
      <c r="A50" s="215" t="s">
        <v>226</v>
      </c>
      <c r="B50" s="214">
        <v>0</v>
      </c>
      <c r="C50" s="214">
        <v>0</v>
      </c>
      <c r="D50" s="214">
        <v>0</v>
      </c>
      <c r="E50" s="214">
        <v>0</v>
      </c>
      <c r="F50" s="214">
        <v>0</v>
      </c>
      <c r="G50" s="214">
        <v>0</v>
      </c>
      <c r="H50" s="214">
        <v>0</v>
      </c>
      <c r="I50" s="214">
        <v>0</v>
      </c>
      <c r="J50" s="214">
        <v>0</v>
      </c>
      <c r="K50" s="214">
        <v>0</v>
      </c>
      <c r="L50" s="214">
        <v>0</v>
      </c>
      <c r="M50" s="214">
        <v>0</v>
      </c>
      <c r="N50" s="213">
        <f t="shared" si="10"/>
        <v>0</v>
      </c>
    </row>
    <row r="51" spans="1:14" x14ac:dyDescent="0.2">
      <c r="A51" s="215" t="s">
        <v>225</v>
      </c>
      <c r="B51" s="214">
        <v>0</v>
      </c>
      <c r="C51" s="214">
        <v>0</v>
      </c>
      <c r="D51" s="214">
        <v>0</v>
      </c>
      <c r="E51" s="214">
        <v>0</v>
      </c>
      <c r="F51" s="214">
        <v>0</v>
      </c>
      <c r="G51" s="220">
        <v>0</v>
      </c>
      <c r="H51" s="214">
        <v>0</v>
      </c>
      <c r="I51" s="214">
        <v>0</v>
      </c>
      <c r="J51" s="214">
        <v>0</v>
      </c>
      <c r="K51" s="214">
        <v>0</v>
      </c>
      <c r="L51" s="220">
        <v>0</v>
      </c>
      <c r="M51" s="220">
        <v>0</v>
      </c>
      <c r="N51" s="213">
        <f t="shared" si="10"/>
        <v>0</v>
      </c>
    </row>
    <row r="52" spans="1:14" x14ac:dyDescent="0.2">
      <c r="A52" s="215" t="s">
        <v>224</v>
      </c>
      <c r="B52" s="214">
        <v>0</v>
      </c>
      <c r="C52" s="214">
        <v>0</v>
      </c>
      <c r="D52" s="214">
        <v>0</v>
      </c>
      <c r="E52" s="214">
        <v>0</v>
      </c>
      <c r="F52" s="214">
        <v>0</v>
      </c>
      <c r="G52" s="214">
        <v>0</v>
      </c>
      <c r="H52" s="214">
        <v>0</v>
      </c>
      <c r="I52" s="214">
        <v>0</v>
      </c>
      <c r="J52" s="214">
        <v>0</v>
      </c>
      <c r="K52" s="214">
        <v>0</v>
      </c>
      <c r="L52" s="214">
        <v>0</v>
      </c>
      <c r="M52" s="214">
        <v>0</v>
      </c>
      <c r="N52" s="213">
        <f t="shared" si="10"/>
        <v>0</v>
      </c>
    </row>
    <row r="53" spans="1:14" x14ac:dyDescent="0.2">
      <c r="A53" s="215" t="s">
        <v>223</v>
      </c>
      <c r="B53" s="214">
        <v>15595</v>
      </c>
      <c r="C53" s="220">
        <v>0</v>
      </c>
      <c r="D53" s="214">
        <v>0</v>
      </c>
      <c r="E53" s="220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14">
        <v>0</v>
      </c>
      <c r="L53" s="214">
        <v>0</v>
      </c>
      <c r="M53" s="214">
        <v>0</v>
      </c>
      <c r="N53" s="213">
        <f t="shared" si="10"/>
        <v>15595</v>
      </c>
    </row>
    <row r="54" spans="1:14" x14ac:dyDescent="0.2">
      <c r="A54" s="215" t="s">
        <v>222</v>
      </c>
      <c r="B54" s="214">
        <v>0</v>
      </c>
      <c r="C54" s="220">
        <v>0</v>
      </c>
      <c r="D54" s="214">
        <v>0</v>
      </c>
      <c r="E54" s="220">
        <v>0</v>
      </c>
      <c r="F54" s="214">
        <v>0</v>
      </c>
      <c r="G54" s="220">
        <v>0</v>
      </c>
      <c r="H54" s="214">
        <v>0</v>
      </c>
      <c r="I54" s="220">
        <v>0</v>
      </c>
      <c r="J54" s="214">
        <v>0</v>
      </c>
      <c r="K54" s="220">
        <v>0</v>
      </c>
      <c r="L54" s="214">
        <v>0</v>
      </c>
      <c r="M54" s="220">
        <v>0</v>
      </c>
      <c r="N54" s="213">
        <f t="shared" si="10"/>
        <v>0</v>
      </c>
    </row>
    <row r="55" spans="1:14" ht="15.75" x14ac:dyDescent="0.25">
      <c r="A55" s="212" t="s">
        <v>221</v>
      </c>
      <c r="B55" s="223">
        <f t="shared" ref="B55:N55" si="11">B45+B53+B54</f>
        <v>62679</v>
      </c>
      <c r="C55" s="223">
        <f t="shared" si="11"/>
        <v>47085</v>
      </c>
      <c r="D55" s="223">
        <f t="shared" si="11"/>
        <v>47083</v>
      </c>
      <c r="E55" s="223">
        <f t="shared" si="11"/>
        <v>47086</v>
      </c>
      <c r="F55" s="223">
        <f t="shared" si="11"/>
        <v>47084</v>
      </c>
      <c r="G55" s="223">
        <f t="shared" si="11"/>
        <v>47085</v>
      </c>
      <c r="H55" s="223">
        <f t="shared" si="11"/>
        <v>47083</v>
      </c>
      <c r="I55" s="223">
        <f t="shared" si="11"/>
        <v>47085</v>
      </c>
      <c r="J55" s="223">
        <f t="shared" si="11"/>
        <v>47085</v>
      </c>
      <c r="K55" s="223">
        <f t="shared" si="11"/>
        <v>47084</v>
      </c>
      <c r="L55" s="223">
        <f t="shared" si="11"/>
        <v>47084</v>
      </c>
      <c r="M55" s="223">
        <f t="shared" si="11"/>
        <v>47084</v>
      </c>
      <c r="N55" s="210">
        <f t="shared" si="11"/>
        <v>580607</v>
      </c>
    </row>
    <row r="56" spans="1:14" ht="19.5" x14ac:dyDescent="0.35">
      <c r="A56" s="729" t="s">
        <v>220</v>
      </c>
      <c r="B56" s="729"/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729"/>
      <c r="N56" s="730"/>
    </row>
    <row r="57" spans="1:14" x14ac:dyDescent="0.2">
      <c r="A57" s="218" t="s">
        <v>219</v>
      </c>
      <c r="B57" s="217">
        <v>0</v>
      </c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  <c r="M57" s="217">
        <v>0</v>
      </c>
      <c r="N57" s="216">
        <f t="shared" ref="N57:N64" si="12">SUM(B57:M57)</f>
        <v>0</v>
      </c>
    </row>
    <row r="58" spans="1:14" ht="15" customHeight="1" x14ac:dyDescent="0.2">
      <c r="A58" s="215" t="s">
        <v>218</v>
      </c>
      <c r="B58" s="214">
        <v>0</v>
      </c>
      <c r="C58" s="214">
        <v>0</v>
      </c>
      <c r="D58" s="214">
        <v>0</v>
      </c>
      <c r="E58" s="214">
        <v>0</v>
      </c>
      <c r="F58" s="214">
        <v>0</v>
      </c>
      <c r="G58" s="214">
        <v>0</v>
      </c>
      <c r="H58" s="214">
        <v>0</v>
      </c>
      <c r="I58" s="214">
        <v>0</v>
      </c>
      <c r="J58" s="214">
        <v>0</v>
      </c>
      <c r="K58" s="214">
        <v>0</v>
      </c>
      <c r="L58" s="214">
        <v>0</v>
      </c>
      <c r="M58" s="214">
        <v>0</v>
      </c>
      <c r="N58" s="216">
        <f t="shared" si="12"/>
        <v>0</v>
      </c>
    </row>
    <row r="59" spans="1:14" ht="13.5" customHeight="1" x14ac:dyDescent="0.2">
      <c r="A59" s="215" t="s">
        <v>217</v>
      </c>
      <c r="B59" s="214">
        <v>0</v>
      </c>
      <c r="C59" s="214">
        <v>0</v>
      </c>
      <c r="D59" s="214">
        <v>0</v>
      </c>
      <c r="E59" s="214">
        <v>0</v>
      </c>
      <c r="F59" s="214">
        <v>0</v>
      </c>
      <c r="G59" s="214">
        <v>0</v>
      </c>
      <c r="H59" s="214">
        <v>0</v>
      </c>
      <c r="I59" s="214">
        <v>0</v>
      </c>
      <c r="J59" s="214">
        <v>0</v>
      </c>
      <c r="K59" s="214">
        <v>0</v>
      </c>
      <c r="L59" s="214">
        <v>0</v>
      </c>
      <c r="M59" s="214">
        <v>0</v>
      </c>
      <c r="N59" s="216">
        <f t="shared" si="12"/>
        <v>0</v>
      </c>
    </row>
    <row r="60" spans="1:14" x14ac:dyDescent="0.2">
      <c r="A60" s="222" t="s">
        <v>216</v>
      </c>
      <c r="B60" s="214">
        <v>0</v>
      </c>
      <c r="C60" s="214">
        <v>0</v>
      </c>
      <c r="D60" s="214">
        <v>0</v>
      </c>
      <c r="E60" s="214">
        <v>0</v>
      </c>
      <c r="F60" s="214">
        <v>0</v>
      </c>
      <c r="G60" s="214">
        <v>0</v>
      </c>
      <c r="H60" s="214">
        <v>0</v>
      </c>
      <c r="I60" s="214">
        <v>0</v>
      </c>
      <c r="J60" s="214">
        <v>0</v>
      </c>
      <c r="K60" s="214">
        <v>0</v>
      </c>
      <c r="L60" s="214">
        <v>0</v>
      </c>
      <c r="M60" s="214">
        <v>0</v>
      </c>
      <c r="N60" s="216">
        <f t="shared" si="12"/>
        <v>0</v>
      </c>
    </row>
    <row r="61" spans="1:14" x14ac:dyDescent="0.2">
      <c r="A61" s="221" t="s">
        <v>215</v>
      </c>
      <c r="B61" s="214">
        <v>0</v>
      </c>
      <c r="C61" s="214">
        <v>0</v>
      </c>
      <c r="D61" s="214">
        <v>0</v>
      </c>
      <c r="E61" s="214">
        <v>0</v>
      </c>
      <c r="F61" s="214">
        <v>0</v>
      </c>
      <c r="G61" s="214">
        <v>0</v>
      </c>
      <c r="H61" s="214">
        <v>0</v>
      </c>
      <c r="I61" s="214">
        <v>0</v>
      </c>
      <c r="J61" s="214">
        <v>0</v>
      </c>
      <c r="K61" s="214">
        <v>0</v>
      </c>
      <c r="L61" s="214">
        <v>0</v>
      </c>
      <c r="M61" s="214">
        <v>0</v>
      </c>
      <c r="N61" s="216">
        <f t="shared" si="12"/>
        <v>0</v>
      </c>
    </row>
    <row r="62" spans="1:14" x14ac:dyDescent="0.2">
      <c r="A62" s="215" t="s">
        <v>214</v>
      </c>
      <c r="B62" s="214">
        <v>0</v>
      </c>
      <c r="C62" s="214">
        <v>0</v>
      </c>
      <c r="D62" s="214">
        <v>0</v>
      </c>
      <c r="E62" s="214">
        <v>0</v>
      </c>
      <c r="F62" s="214">
        <v>0</v>
      </c>
      <c r="G62" s="214">
        <v>0</v>
      </c>
      <c r="H62" s="214">
        <v>0</v>
      </c>
      <c r="I62" s="214">
        <v>0</v>
      </c>
      <c r="J62" s="214">
        <v>0</v>
      </c>
      <c r="K62" s="214">
        <v>0</v>
      </c>
      <c r="L62" s="214">
        <v>0</v>
      </c>
      <c r="M62" s="214">
        <v>0</v>
      </c>
      <c r="N62" s="216">
        <f t="shared" si="12"/>
        <v>0</v>
      </c>
    </row>
    <row r="63" spans="1:14" x14ac:dyDescent="0.2">
      <c r="A63" s="215" t="s">
        <v>213</v>
      </c>
      <c r="B63" s="214">
        <v>0</v>
      </c>
      <c r="C63" s="220">
        <v>0</v>
      </c>
      <c r="D63" s="214">
        <v>0</v>
      </c>
      <c r="E63" s="220">
        <v>0</v>
      </c>
      <c r="F63" s="214">
        <v>0</v>
      </c>
      <c r="G63" s="220">
        <v>0</v>
      </c>
      <c r="H63" s="214">
        <v>0</v>
      </c>
      <c r="I63" s="214">
        <v>0</v>
      </c>
      <c r="J63" s="214">
        <v>0</v>
      </c>
      <c r="K63" s="214">
        <v>0</v>
      </c>
      <c r="L63" s="214">
        <v>0</v>
      </c>
      <c r="M63" s="214">
        <v>0</v>
      </c>
      <c r="N63" s="216">
        <f t="shared" si="12"/>
        <v>0</v>
      </c>
    </row>
    <row r="64" spans="1:14" ht="15.75" x14ac:dyDescent="0.25">
      <c r="A64" s="212" t="s">
        <v>212</v>
      </c>
      <c r="B64" s="210">
        <f t="shared" ref="B64:M64" si="13">SUM(B57:B63)</f>
        <v>0</v>
      </c>
      <c r="C64" s="210">
        <f t="shared" si="13"/>
        <v>0</v>
      </c>
      <c r="D64" s="210">
        <f t="shared" si="13"/>
        <v>0</v>
      </c>
      <c r="E64" s="210">
        <f t="shared" si="13"/>
        <v>0</v>
      </c>
      <c r="F64" s="210">
        <f t="shared" si="13"/>
        <v>0</v>
      </c>
      <c r="G64" s="210">
        <f t="shared" si="13"/>
        <v>0</v>
      </c>
      <c r="H64" s="210">
        <f t="shared" si="13"/>
        <v>0</v>
      </c>
      <c r="I64" s="210">
        <f t="shared" si="13"/>
        <v>0</v>
      </c>
      <c r="J64" s="210">
        <f t="shared" si="13"/>
        <v>0</v>
      </c>
      <c r="K64" s="210">
        <f t="shared" si="13"/>
        <v>0</v>
      </c>
      <c r="L64" s="210">
        <f t="shared" si="13"/>
        <v>0</v>
      </c>
      <c r="M64" s="210">
        <f t="shared" si="13"/>
        <v>0</v>
      </c>
      <c r="N64" s="210">
        <f t="shared" si="12"/>
        <v>0</v>
      </c>
    </row>
    <row r="65" spans="1:14" x14ac:dyDescent="0.2">
      <c r="A65" s="104"/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19"/>
    </row>
    <row r="66" spans="1:14" ht="15.75" x14ac:dyDescent="0.25">
      <c r="A66" s="207" t="s">
        <v>211</v>
      </c>
      <c r="B66" s="206">
        <f t="shared" ref="B66:N66" si="14">B55+B64</f>
        <v>62679</v>
      </c>
      <c r="C66" s="206">
        <f t="shared" si="14"/>
        <v>47085</v>
      </c>
      <c r="D66" s="206">
        <f t="shared" si="14"/>
        <v>47083</v>
      </c>
      <c r="E66" s="206">
        <f t="shared" si="14"/>
        <v>47086</v>
      </c>
      <c r="F66" s="206">
        <f t="shared" si="14"/>
        <v>47084</v>
      </c>
      <c r="G66" s="206">
        <f t="shared" si="14"/>
        <v>47085</v>
      </c>
      <c r="H66" s="206">
        <f t="shared" si="14"/>
        <v>47083</v>
      </c>
      <c r="I66" s="206">
        <f t="shared" si="14"/>
        <v>47085</v>
      </c>
      <c r="J66" s="206">
        <f t="shared" si="14"/>
        <v>47085</v>
      </c>
      <c r="K66" s="206">
        <f t="shared" si="14"/>
        <v>47084</v>
      </c>
      <c r="L66" s="206">
        <f t="shared" si="14"/>
        <v>47084</v>
      </c>
      <c r="M66" s="206">
        <f t="shared" si="14"/>
        <v>47084</v>
      </c>
      <c r="N66" s="206">
        <f t="shared" si="14"/>
        <v>580607</v>
      </c>
    </row>
    <row r="67" spans="1:14" x14ac:dyDescent="0.2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</row>
    <row r="68" spans="1:14" ht="19.5" x14ac:dyDescent="0.35">
      <c r="A68" s="729" t="s">
        <v>210</v>
      </c>
      <c r="B68" s="729"/>
      <c r="C68" s="729"/>
      <c r="D68" s="729"/>
      <c r="E68" s="729"/>
      <c r="F68" s="729"/>
      <c r="G68" s="729"/>
      <c r="H68" s="729"/>
      <c r="I68" s="729"/>
      <c r="J68" s="729"/>
      <c r="K68" s="729"/>
      <c r="L68" s="729"/>
      <c r="M68" s="729"/>
      <c r="N68" s="730"/>
    </row>
    <row r="69" spans="1:14" x14ac:dyDescent="0.2">
      <c r="A69" s="218" t="s">
        <v>209</v>
      </c>
      <c r="B69" s="217">
        <v>0</v>
      </c>
      <c r="C69" s="217">
        <v>0</v>
      </c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6">
        <f>SUM(B69:M69)</f>
        <v>0</v>
      </c>
    </row>
    <row r="70" spans="1:14" x14ac:dyDescent="0.2">
      <c r="A70" s="215" t="s">
        <v>208</v>
      </c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3">
        <v>0</v>
      </c>
    </row>
    <row r="71" spans="1:14" x14ac:dyDescent="0.2">
      <c r="A71" s="215" t="s">
        <v>207</v>
      </c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3">
        <v>0</v>
      </c>
    </row>
    <row r="72" spans="1:14" x14ac:dyDescent="0.2">
      <c r="A72" s="215" t="s">
        <v>206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3">
        <v>0</v>
      </c>
    </row>
    <row r="73" spans="1:14" ht="15.75" x14ac:dyDescent="0.25">
      <c r="A73" s="212" t="s">
        <v>205</v>
      </c>
      <c r="B73" s="210">
        <f t="shared" ref="B73:N73" si="15">SUM(B69:B72)</f>
        <v>0</v>
      </c>
      <c r="C73" s="210">
        <f t="shared" si="15"/>
        <v>0</v>
      </c>
      <c r="D73" s="210">
        <f t="shared" si="15"/>
        <v>0</v>
      </c>
      <c r="E73" s="210">
        <f t="shared" si="15"/>
        <v>0</v>
      </c>
      <c r="F73" s="210">
        <f t="shared" si="15"/>
        <v>0</v>
      </c>
      <c r="G73" s="210">
        <f t="shared" si="15"/>
        <v>0</v>
      </c>
      <c r="H73" s="210">
        <f t="shared" si="15"/>
        <v>0</v>
      </c>
      <c r="I73" s="210">
        <f t="shared" si="15"/>
        <v>0</v>
      </c>
      <c r="J73" s="210">
        <f t="shared" si="15"/>
        <v>0</v>
      </c>
      <c r="K73" s="210">
        <f t="shared" si="15"/>
        <v>0</v>
      </c>
      <c r="L73" s="210">
        <f t="shared" si="15"/>
        <v>0</v>
      </c>
      <c r="M73" s="210">
        <f t="shared" si="15"/>
        <v>0</v>
      </c>
      <c r="N73" s="210">
        <f t="shared" si="15"/>
        <v>0</v>
      </c>
    </row>
    <row r="74" spans="1:14" ht="30" customHeight="1" x14ac:dyDescent="0.35">
      <c r="A74" s="208"/>
      <c r="B74" s="208"/>
      <c r="C74" s="208"/>
      <c r="D74" s="208"/>
      <c r="E74" s="726" t="s">
        <v>204</v>
      </c>
      <c r="F74" s="726"/>
      <c r="G74" s="726"/>
      <c r="H74" s="209"/>
      <c r="I74" s="209"/>
      <c r="J74" s="209"/>
      <c r="K74" s="209"/>
      <c r="L74" s="209"/>
      <c r="M74" s="209"/>
      <c r="N74" s="208"/>
    </row>
    <row r="75" spans="1:14" x14ac:dyDescent="0.2">
      <c r="A75" s="130" t="s">
        <v>203</v>
      </c>
      <c r="B75" s="211">
        <v>0</v>
      </c>
      <c r="C75" s="211">
        <v>0</v>
      </c>
      <c r="D75" s="211">
        <v>0</v>
      </c>
      <c r="E75" s="211">
        <v>0</v>
      </c>
      <c r="F75" s="211">
        <v>0</v>
      </c>
      <c r="G75" s="211">
        <v>0</v>
      </c>
      <c r="H75" s="211">
        <v>0</v>
      </c>
      <c r="I75" s="211">
        <v>0</v>
      </c>
      <c r="J75" s="211">
        <v>0</v>
      </c>
      <c r="K75" s="211">
        <v>0</v>
      </c>
      <c r="L75" s="211">
        <v>0</v>
      </c>
      <c r="M75" s="211">
        <v>0</v>
      </c>
      <c r="N75" s="210">
        <f>SUM(B75:M75)</f>
        <v>0</v>
      </c>
    </row>
    <row r="76" spans="1:14" x14ac:dyDescent="0.2">
      <c r="A76" s="208"/>
      <c r="B76" s="208"/>
      <c r="C76" s="208"/>
      <c r="D76" s="208"/>
      <c r="E76" s="208"/>
      <c r="F76" s="208"/>
      <c r="G76" s="209"/>
      <c r="H76" s="209"/>
      <c r="I76" s="209"/>
      <c r="J76" s="209"/>
      <c r="K76" s="209"/>
      <c r="L76" s="209"/>
      <c r="M76" s="209"/>
      <c r="N76" s="208"/>
    </row>
    <row r="77" spans="1:14" x14ac:dyDescent="0.2">
      <c r="A77" s="208"/>
      <c r="B77" s="208"/>
      <c r="C77" s="208"/>
      <c r="D77" s="208"/>
      <c r="E77" s="208"/>
      <c r="F77" s="208"/>
      <c r="G77" s="209"/>
      <c r="H77" s="209"/>
      <c r="I77" s="209"/>
      <c r="J77" s="209"/>
      <c r="K77" s="209"/>
      <c r="L77" s="209"/>
      <c r="M77" s="209"/>
      <c r="N77" s="208"/>
    </row>
    <row r="78" spans="1:14" ht="15.75" x14ac:dyDescent="0.25">
      <c r="A78" s="207" t="s">
        <v>202</v>
      </c>
      <c r="B78" s="206">
        <f t="shared" ref="B78:N78" si="16">B66+B73+B75</f>
        <v>62679</v>
      </c>
      <c r="C78" s="206">
        <f t="shared" si="16"/>
        <v>47085</v>
      </c>
      <c r="D78" s="206">
        <f t="shared" si="16"/>
        <v>47083</v>
      </c>
      <c r="E78" s="206">
        <f t="shared" si="16"/>
        <v>47086</v>
      </c>
      <c r="F78" s="206">
        <f t="shared" si="16"/>
        <v>47084</v>
      </c>
      <c r="G78" s="206">
        <f t="shared" si="16"/>
        <v>47085</v>
      </c>
      <c r="H78" s="206">
        <f t="shared" si="16"/>
        <v>47083</v>
      </c>
      <c r="I78" s="206">
        <f t="shared" si="16"/>
        <v>47085</v>
      </c>
      <c r="J78" s="206">
        <f t="shared" si="16"/>
        <v>47085</v>
      </c>
      <c r="K78" s="206">
        <f t="shared" si="16"/>
        <v>47084</v>
      </c>
      <c r="L78" s="206">
        <f t="shared" si="16"/>
        <v>47084</v>
      </c>
      <c r="M78" s="206">
        <f t="shared" si="16"/>
        <v>47084</v>
      </c>
      <c r="N78" s="206">
        <f t="shared" si="16"/>
        <v>580607</v>
      </c>
    </row>
    <row r="80" spans="1:14" ht="15" x14ac:dyDescent="0.25">
      <c r="A80" s="205" t="s">
        <v>201</v>
      </c>
      <c r="B80" s="204">
        <f t="shared" ref="B80:N80" si="17">B41-B78</f>
        <v>-14296</v>
      </c>
      <c r="C80" s="204">
        <f t="shared" si="17"/>
        <v>1299</v>
      </c>
      <c r="D80" s="204">
        <f t="shared" si="17"/>
        <v>1301</v>
      </c>
      <c r="E80" s="204">
        <f t="shared" si="17"/>
        <v>1298</v>
      </c>
      <c r="F80" s="204">
        <f t="shared" si="17"/>
        <v>1300</v>
      </c>
      <c r="G80" s="204">
        <f t="shared" si="17"/>
        <v>1299</v>
      </c>
      <c r="H80" s="204">
        <f t="shared" si="17"/>
        <v>1301</v>
      </c>
      <c r="I80" s="204">
        <f t="shared" si="17"/>
        <v>1299</v>
      </c>
      <c r="J80" s="204">
        <f t="shared" si="17"/>
        <v>1299</v>
      </c>
      <c r="K80" s="204">
        <f t="shared" si="17"/>
        <v>1300</v>
      </c>
      <c r="L80" s="204">
        <f t="shared" si="17"/>
        <v>1300</v>
      </c>
      <c r="M80" s="204">
        <f t="shared" si="17"/>
        <v>1300</v>
      </c>
      <c r="N80" s="204">
        <f t="shared" si="17"/>
        <v>0</v>
      </c>
    </row>
  </sheetData>
  <sheetProtection selectLockedCells="1" selectUnlockedCells="1"/>
  <mergeCells count="9">
    <mergeCell ref="E74:G74"/>
    <mergeCell ref="A44:N44"/>
    <mergeCell ref="A56:N56"/>
    <mergeCell ref="A68:N68"/>
    <mergeCell ref="A2:N2"/>
    <mergeCell ref="A16:N16"/>
    <mergeCell ref="A25:N25"/>
    <mergeCell ref="A33:N33"/>
    <mergeCell ref="A38:N38"/>
  </mergeCells>
  <printOptions horizontalCentered="1" verticalCentered="1" headings="1" gridLines="1"/>
  <pageMargins left="0.19685039370078741" right="0.19685039370078741" top="0.82677165354330717" bottom="0.19685039370078741" header="0.23622047244094491" footer="0.11811023622047245"/>
  <pageSetup paperSize="9" scale="58" orientation="landscape" blackAndWhite="1" verticalDpi="300" r:id="rId1"/>
  <headerFooter alignWithMargins="0">
    <oddHeader>&amp;C&amp;"Times New Roman CE,Félkövér"&amp;14Előirányzat felhasználási ütemterv 2022. év&amp;R&amp;"Times New Roman CE,Normál"&amp;12 4. sz. melléklet</oddHeader>
    <oddFooter>&amp;L&amp;"Times New Roman CE,Normál"&amp;8&amp;D/&amp;T&amp;R&amp;"Times New Roman CE,Normál"&amp;12 1/2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L22"/>
  <sheetViews>
    <sheetView topLeftCell="A2" zoomScaleNormal="100" workbookViewId="0">
      <selection activeCell="K2" sqref="K2"/>
    </sheetView>
  </sheetViews>
  <sheetFormatPr defaultRowHeight="12.75" x14ac:dyDescent="0.2"/>
  <cols>
    <col min="1" max="1" width="1.85546875" style="276" customWidth="1"/>
    <col min="2" max="2" width="57.28515625" style="276" customWidth="1"/>
    <col min="3" max="3" width="11" style="276" customWidth="1"/>
    <col min="4" max="11" width="9.7109375" style="276" customWidth="1"/>
    <col min="12" max="12" width="27.85546875" style="276" customWidth="1"/>
    <col min="13" max="16384" width="9.140625" style="276"/>
  </cols>
  <sheetData>
    <row r="1" spans="1:12" ht="14.45" hidden="1" customHeight="1" x14ac:dyDescent="0.2"/>
    <row r="2" spans="1:12" s="281" customFormat="1" ht="13.5" customHeight="1" x14ac:dyDescent="0.2">
      <c r="A2" s="277"/>
      <c r="B2" s="278" t="s">
        <v>140</v>
      </c>
      <c r="C2" s="279" t="s">
        <v>267</v>
      </c>
      <c r="D2" s="279" t="s">
        <v>639</v>
      </c>
      <c r="E2" s="279" t="s">
        <v>327</v>
      </c>
      <c r="F2" s="279" t="s">
        <v>328</v>
      </c>
      <c r="G2" s="279" t="s">
        <v>519</v>
      </c>
      <c r="H2" s="279" t="s">
        <v>594</v>
      </c>
      <c r="I2" s="279" t="s">
        <v>596</v>
      </c>
      <c r="J2" s="279" t="s">
        <v>626</v>
      </c>
      <c r="K2" s="279" t="s">
        <v>640</v>
      </c>
      <c r="L2" s="280" t="s">
        <v>329</v>
      </c>
    </row>
    <row r="3" spans="1:12" s="286" customFormat="1" ht="15" customHeight="1" x14ac:dyDescent="0.2">
      <c r="A3" s="282"/>
      <c r="B3" s="283"/>
      <c r="C3" s="284" t="s">
        <v>330</v>
      </c>
      <c r="D3" s="284" t="s">
        <v>330</v>
      </c>
      <c r="E3" s="284" t="s">
        <v>330</v>
      </c>
      <c r="F3" s="284" t="s">
        <v>330</v>
      </c>
      <c r="G3" s="284" t="s">
        <v>330</v>
      </c>
      <c r="H3" s="284" t="s">
        <v>330</v>
      </c>
      <c r="I3" s="284" t="s">
        <v>330</v>
      </c>
      <c r="J3" s="284" t="s">
        <v>330</v>
      </c>
      <c r="K3" s="284" t="s">
        <v>330</v>
      </c>
      <c r="L3" s="285"/>
    </row>
    <row r="4" spans="1:12" ht="12" customHeight="1" x14ac:dyDescent="0.2">
      <c r="A4" s="287" t="s">
        <v>8</v>
      </c>
      <c r="B4" s="288" t="s">
        <v>331</v>
      </c>
      <c r="C4" s="289"/>
      <c r="D4" s="290"/>
      <c r="E4" s="290"/>
      <c r="F4" s="290"/>
      <c r="G4" s="290"/>
      <c r="H4" s="290"/>
      <c r="I4" s="290"/>
      <c r="J4" s="290"/>
      <c r="K4" s="290"/>
      <c r="L4" s="291"/>
    </row>
    <row r="5" spans="1:12" x14ac:dyDescent="0.2">
      <c r="A5" s="292"/>
      <c r="B5" s="293"/>
      <c r="C5" s="294"/>
      <c r="D5" s="295"/>
      <c r="E5" s="295"/>
      <c r="F5" s="295"/>
      <c r="G5" s="295"/>
      <c r="H5" s="295"/>
      <c r="I5" s="295"/>
      <c r="J5" s="295"/>
      <c r="K5" s="295"/>
      <c r="L5" s="296"/>
    </row>
    <row r="6" spans="1:12" x14ac:dyDescent="0.2">
      <c r="A6" s="292"/>
      <c r="B6" s="293"/>
      <c r="C6" s="294"/>
      <c r="D6" s="295"/>
      <c r="E6" s="295"/>
      <c r="F6" s="295"/>
      <c r="G6" s="295"/>
      <c r="H6" s="295"/>
      <c r="I6" s="295"/>
      <c r="J6" s="295"/>
      <c r="K6" s="295"/>
      <c r="L6" s="296"/>
    </row>
    <row r="7" spans="1:12" ht="13.5" x14ac:dyDescent="0.25">
      <c r="A7" s="297" t="s">
        <v>8</v>
      </c>
      <c r="B7" s="298" t="s">
        <v>332</v>
      </c>
      <c r="C7" s="299">
        <f>D7+E7+F7+G7+H7+I7+J7+K7</f>
        <v>0</v>
      </c>
      <c r="D7" s="300">
        <f t="shared" ref="D7:K7" si="0">SUM(D5:D6)</f>
        <v>0</v>
      </c>
      <c r="E7" s="300">
        <f t="shared" si="0"/>
        <v>0</v>
      </c>
      <c r="F7" s="300">
        <f t="shared" si="0"/>
        <v>0</v>
      </c>
      <c r="G7" s="300">
        <f t="shared" si="0"/>
        <v>0</v>
      </c>
      <c r="H7" s="300">
        <f t="shared" si="0"/>
        <v>0</v>
      </c>
      <c r="I7" s="300">
        <f t="shared" si="0"/>
        <v>0</v>
      </c>
      <c r="J7" s="300">
        <f t="shared" si="0"/>
        <v>0</v>
      </c>
      <c r="K7" s="300">
        <f t="shared" si="0"/>
        <v>0</v>
      </c>
      <c r="L7" s="301"/>
    </row>
    <row r="8" spans="1:12" ht="12" customHeight="1" x14ac:dyDescent="0.2">
      <c r="A8" s="287" t="s">
        <v>30</v>
      </c>
      <c r="B8" s="288" t="s">
        <v>333</v>
      </c>
      <c r="C8" s="289"/>
      <c r="D8" s="289"/>
      <c r="E8" s="289"/>
      <c r="F8" s="289"/>
      <c r="G8" s="289"/>
      <c r="H8" s="289"/>
      <c r="I8" s="289"/>
      <c r="J8" s="289"/>
      <c r="K8" s="289"/>
      <c r="L8" s="291"/>
    </row>
    <row r="9" spans="1:12" x14ac:dyDescent="0.2">
      <c r="A9" s="292"/>
      <c r="B9" s="293"/>
      <c r="C9" s="302"/>
      <c r="D9" s="295"/>
      <c r="E9" s="295"/>
      <c r="F9" s="295"/>
      <c r="G9" s="295"/>
      <c r="H9" s="295"/>
      <c r="I9" s="295"/>
      <c r="J9" s="295"/>
      <c r="K9" s="295"/>
      <c r="L9" s="296"/>
    </row>
    <row r="10" spans="1:12" x14ac:dyDescent="0.2">
      <c r="A10" s="292"/>
      <c r="B10" s="303"/>
      <c r="C10" s="302"/>
      <c r="D10" s="295"/>
      <c r="E10" s="295"/>
      <c r="F10" s="295"/>
      <c r="G10" s="295"/>
      <c r="H10" s="295"/>
      <c r="I10" s="295"/>
      <c r="J10" s="295"/>
      <c r="K10" s="295"/>
      <c r="L10" s="296"/>
    </row>
    <row r="11" spans="1:12" x14ac:dyDescent="0.2">
      <c r="A11" s="297" t="s">
        <v>30</v>
      </c>
      <c r="B11" s="298" t="s">
        <v>334</v>
      </c>
      <c r="C11" s="300">
        <f t="shared" ref="C11:K11" si="1">SUM(C9:C10)</f>
        <v>0</v>
      </c>
      <c r="D11" s="300">
        <f t="shared" si="1"/>
        <v>0</v>
      </c>
      <c r="E11" s="300">
        <f t="shared" si="1"/>
        <v>0</v>
      </c>
      <c r="F11" s="300">
        <f t="shared" si="1"/>
        <v>0</v>
      </c>
      <c r="G11" s="300">
        <f t="shared" si="1"/>
        <v>0</v>
      </c>
      <c r="H11" s="300">
        <f t="shared" si="1"/>
        <v>0</v>
      </c>
      <c r="I11" s="300">
        <f t="shared" si="1"/>
        <v>0</v>
      </c>
      <c r="J11" s="300">
        <f t="shared" si="1"/>
        <v>0</v>
      </c>
      <c r="K11" s="300">
        <f t="shared" si="1"/>
        <v>0</v>
      </c>
      <c r="L11" s="304"/>
    </row>
    <row r="12" spans="1:12" ht="13.5" x14ac:dyDescent="0.25">
      <c r="A12" s="305"/>
      <c r="B12" s="298" t="s">
        <v>335</v>
      </c>
      <c r="C12" s="299">
        <f t="shared" ref="C12:K12" si="2">C7+C11</f>
        <v>0</v>
      </c>
      <c r="D12" s="300">
        <f t="shared" si="2"/>
        <v>0</v>
      </c>
      <c r="E12" s="300">
        <f t="shared" si="2"/>
        <v>0</v>
      </c>
      <c r="F12" s="300">
        <f t="shared" si="2"/>
        <v>0</v>
      </c>
      <c r="G12" s="300">
        <f t="shared" si="2"/>
        <v>0</v>
      </c>
      <c r="H12" s="300">
        <f t="shared" si="2"/>
        <v>0</v>
      </c>
      <c r="I12" s="300">
        <f t="shared" si="2"/>
        <v>0</v>
      </c>
      <c r="J12" s="300">
        <f t="shared" si="2"/>
        <v>0</v>
      </c>
      <c r="K12" s="300">
        <f t="shared" si="2"/>
        <v>0</v>
      </c>
      <c r="L12" s="301"/>
    </row>
    <row r="13" spans="1:12" x14ac:dyDescent="0.2">
      <c r="A13" s="287" t="s">
        <v>40</v>
      </c>
      <c r="B13" s="306" t="s">
        <v>336</v>
      </c>
      <c r="C13" s="302"/>
      <c r="D13" s="295"/>
      <c r="E13" s="295"/>
      <c r="F13" s="295"/>
      <c r="G13" s="295"/>
      <c r="H13" s="295"/>
      <c r="I13" s="295"/>
      <c r="J13" s="295"/>
      <c r="K13" s="295"/>
      <c r="L13" s="296"/>
    </row>
    <row r="14" spans="1:12" x14ac:dyDescent="0.2">
      <c r="A14" s="287"/>
      <c r="B14" s="303"/>
      <c r="C14" s="294"/>
      <c r="D14" s="295"/>
      <c r="E14" s="295"/>
      <c r="F14" s="295"/>
      <c r="G14" s="295"/>
      <c r="H14" s="295"/>
      <c r="I14" s="295"/>
      <c r="J14" s="295"/>
      <c r="K14" s="295"/>
      <c r="L14" s="307"/>
    </row>
    <row r="15" spans="1:12" ht="13.5" customHeight="1" x14ac:dyDescent="0.2">
      <c r="A15" s="292"/>
      <c r="B15" s="303"/>
      <c r="C15" s="294"/>
      <c r="D15" s="308"/>
      <c r="E15" s="295"/>
      <c r="F15" s="309"/>
      <c r="G15" s="309"/>
      <c r="H15" s="309"/>
      <c r="I15" s="309"/>
      <c r="J15" s="309"/>
      <c r="K15" s="309"/>
      <c r="L15" s="307"/>
    </row>
    <row r="16" spans="1:12" ht="14.25" customHeight="1" x14ac:dyDescent="0.2">
      <c r="A16" s="297" t="s">
        <v>40</v>
      </c>
      <c r="B16" s="298" t="s">
        <v>337</v>
      </c>
      <c r="C16" s="310">
        <f>D16+E16+F16+G16+H16+I16+J16+K16</f>
        <v>0</v>
      </c>
      <c r="D16" s="300">
        <f t="shared" ref="D16:K16" si="3">SUM(D14:D15)</f>
        <v>0</v>
      </c>
      <c r="E16" s="300">
        <f t="shared" si="3"/>
        <v>0</v>
      </c>
      <c r="F16" s="300">
        <f t="shared" si="3"/>
        <v>0</v>
      </c>
      <c r="G16" s="300">
        <f t="shared" si="3"/>
        <v>0</v>
      </c>
      <c r="H16" s="300">
        <f t="shared" si="3"/>
        <v>0</v>
      </c>
      <c r="I16" s="300">
        <f t="shared" si="3"/>
        <v>0</v>
      </c>
      <c r="J16" s="300">
        <f t="shared" si="3"/>
        <v>0</v>
      </c>
      <c r="K16" s="300">
        <f t="shared" si="3"/>
        <v>0</v>
      </c>
      <c r="L16" s="311"/>
    </row>
    <row r="17" spans="1:12" ht="13.5" x14ac:dyDescent="0.25">
      <c r="A17" s="312"/>
      <c r="B17" s="298" t="s">
        <v>338</v>
      </c>
      <c r="C17" s="299">
        <f>D17+E17+F17+G17+H17+I17+J17+K17</f>
        <v>0</v>
      </c>
      <c r="D17" s="300">
        <f t="shared" ref="D17:K17" si="4">D12+D16</f>
        <v>0</v>
      </c>
      <c r="E17" s="300">
        <f t="shared" si="4"/>
        <v>0</v>
      </c>
      <c r="F17" s="300">
        <f t="shared" si="4"/>
        <v>0</v>
      </c>
      <c r="G17" s="300">
        <f t="shared" si="4"/>
        <v>0</v>
      </c>
      <c r="H17" s="300">
        <f t="shared" si="4"/>
        <v>0</v>
      </c>
      <c r="I17" s="300">
        <f t="shared" si="4"/>
        <v>0</v>
      </c>
      <c r="J17" s="300">
        <f t="shared" si="4"/>
        <v>0</v>
      </c>
      <c r="K17" s="300">
        <f t="shared" si="4"/>
        <v>0</v>
      </c>
      <c r="L17" s="313"/>
    </row>
    <row r="18" spans="1:12" x14ac:dyDescent="0.2">
      <c r="B18" s="314"/>
      <c r="C18" s="314"/>
    </row>
    <row r="19" spans="1:12" x14ac:dyDescent="0.2">
      <c r="B19" s="314"/>
      <c r="C19" s="314"/>
    </row>
    <row r="20" spans="1:12" x14ac:dyDescent="0.2">
      <c r="B20" s="314"/>
      <c r="C20" s="315"/>
    </row>
    <row r="21" spans="1:12" x14ac:dyDescent="0.2">
      <c r="C21" s="316"/>
    </row>
    <row r="22" spans="1:12" x14ac:dyDescent="0.2">
      <c r="C22" s="316"/>
    </row>
  </sheetData>
  <printOptions horizontalCentered="1" headings="1"/>
  <pageMargins left="0.27559055118110237" right="0.27559055118110237" top="1.1811023622047245" bottom="0.39370078740157483" header="0.51181102362204722" footer="0.23622047244094491"/>
  <pageSetup paperSize="9" scale="54" pageOrder="overThenDown" orientation="landscape" blackAndWhite="1" r:id="rId1"/>
  <headerFooter alignWithMargins="0">
    <oddHeader>&amp;C&amp;"Times New Roman,Félkövér"&amp;12Több éves kötelezettségvállalások&amp;R&amp;"Times New Roman,Normál"&amp;9 5. melléklet</oddHeader>
    <oddFooter>&amp;L&amp;"Times New Roman,Normál"&amp;8&amp;D &amp;C&amp;"Times New Roman,Normál"&amp;8&amp;Z&amp;F&amp;R&amp;"Times New Roman,Normál"&amp;8&amp;P/&amp;N</oddFooter>
  </headerFooter>
  <colBreaks count="1" manualBreakCount="1">
    <brk id="7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2:D33"/>
  <sheetViews>
    <sheetView zoomScaleNormal="100" workbookViewId="0">
      <selection activeCell="C3" sqref="C3"/>
    </sheetView>
  </sheetViews>
  <sheetFormatPr defaultRowHeight="12.75" x14ac:dyDescent="0.2"/>
  <cols>
    <col min="1" max="1" width="67.85546875" style="70" customWidth="1"/>
    <col min="2" max="2" width="16.7109375" style="70" customWidth="1"/>
    <col min="3" max="3" width="21.85546875" style="70" customWidth="1"/>
    <col min="4" max="4" width="37.7109375" style="70" customWidth="1"/>
    <col min="5" max="16384" width="9.140625" style="70"/>
  </cols>
  <sheetData>
    <row r="2" spans="1:4" x14ac:dyDescent="0.2">
      <c r="A2" s="179" t="s">
        <v>187</v>
      </c>
      <c r="B2" s="180" t="s">
        <v>188</v>
      </c>
      <c r="C2" s="181" t="s">
        <v>189</v>
      </c>
      <c r="D2" s="179"/>
    </row>
    <row r="3" spans="1:4" x14ac:dyDescent="0.2">
      <c r="A3" s="182" t="s">
        <v>140</v>
      </c>
      <c r="B3" s="182" t="s">
        <v>190</v>
      </c>
      <c r="C3" s="183" t="s">
        <v>641</v>
      </c>
      <c r="D3" s="182" t="s">
        <v>191</v>
      </c>
    </row>
    <row r="4" spans="1:4" x14ac:dyDescent="0.2">
      <c r="A4" s="184"/>
      <c r="B4" s="184" t="s">
        <v>192</v>
      </c>
      <c r="C4" s="185" t="s">
        <v>193</v>
      </c>
      <c r="D4" s="186"/>
    </row>
    <row r="5" spans="1:4" x14ac:dyDescent="0.2">
      <c r="A5" s="187" t="s">
        <v>194</v>
      </c>
      <c r="B5" s="188"/>
      <c r="C5" s="188"/>
      <c r="D5" s="188"/>
    </row>
    <row r="6" spans="1:4" x14ac:dyDescent="0.2">
      <c r="A6" s="188" t="s">
        <v>195</v>
      </c>
      <c r="B6" s="188"/>
      <c r="C6" s="188"/>
      <c r="D6" s="188"/>
    </row>
    <row r="7" spans="1:4" x14ac:dyDescent="0.2">
      <c r="A7" s="188" t="s">
        <v>196</v>
      </c>
      <c r="B7" s="189">
        <v>0</v>
      </c>
      <c r="C7" s="189">
        <v>0</v>
      </c>
      <c r="D7" s="188"/>
    </row>
    <row r="8" spans="1:4" x14ac:dyDescent="0.2">
      <c r="A8" s="188" t="s">
        <v>339</v>
      </c>
      <c r="B8" s="189"/>
      <c r="C8" s="189"/>
      <c r="D8" s="188"/>
    </row>
    <row r="9" spans="1:4" x14ac:dyDescent="0.2">
      <c r="A9" s="188" t="s">
        <v>196</v>
      </c>
      <c r="B9" s="189">
        <v>0</v>
      </c>
      <c r="C9" s="189">
        <v>0</v>
      </c>
      <c r="D9" s="188"/>
    </row>
    <row r="10" spans="1:4" x14ac:dyDescent="0.2">
      <c r="A10" s="188" t="s">
        <v>340</v>
      </c>
      <c r="B10" s="189"/>
      <c r="C10" s="189"/>
      <c r="D10" s="188"/>
    </row>
    <row r="11" spans="1:4" x14ac:dyDescent="0.2">
      <c r="A11" s="188" t="s">
        <v>341</v>
      </c>
      <c r="B11" s="189">
        <v>0</v>
      </c>
      <c r="C11" s="189">
        <v>0</v>
      </c>
      <c r="D11" s="188"/>
    </row>
    <row r="12" spans="1:4" x14ac:dyDescent="0.2">
      <c r="A12" s="188"/>
      <c r="B12" s="189"/>
      <c r="C12" s="189"/>
      <c r="D12" s="188"/>
    </row>
    <row r="13" spans="1:4" x14ac:dyDescent="0.2">
      <c r="A13" s="190" t="s">
        <v>197</v>
      </c>
      <c r="B13" s="191">
        <f>SUM(B7)</f>
        <v>0</v>
      </c>
      <c r="C13" s="192">
        <f>SUM(C7)</f>
        <v>0</v>
      </c>
      <c r="D13" s="193"/>
    </row>
    <row r="14" spans="1:4" x14ac:dyDescent="0.2">
      <c r="A14" s="187"/>
      <c r="B14" s="317"/>
      <c r="C14" s="318"/>
      <c r="D14" s="188"/>
    </row>
    <row r="15" spans="1:4" x14ac:dyDescent="0.2">
      <c r="A15" s="187" t="s">
        <v>599</v>
      </c>
      <c r="B15" s="188"/>
      <c r="C15" s="188"/>
      <c r="D15" s="188"/>
    </row>
    <row r="16" spans="1:4" x14ac:dyDescent="0.2">
      <c r="A16" s="188" t="s">
        <v>342</v>
      </c>
      <c r="B16" s="194">
        <v>0</v>
      </c>
      <c r="C16" s="189">
        <v>0</v>
      </c>
      <c r="D16" s="188"/>
    </row>
    <row r="17" spans="1:4" ht="13.5" customHeight="1" x14ac:dyDescent="0.2">
      <c r="A17" s="195"/>
      <c r="B17" s="195"/>
      <c r="C17" s="196"/>
      <c r="D17" s="197"/>
    </row>
    <row r="18" spans="1:4" x14ac:dyDescent="0.2">
      <c r="A18" s="190" t="s">
        <v>198</v>
      </c>
      <c r="B18" s="190">
        <f>SUM(B16:B17)</f>
        <v>0</v>
      </c>
      <c r="C18" s="192">
        <f>SUM(C16:C17)</f>
        <v>0</v>
      </c>
      <c r="D18" s="198" t="s">
        <v>199</v>
      </c>
    </row>
    <row r="19" spans="1:4" x14ac:dyDescent="0.2">
      <c r="A19" s="186" t="s">
        <v>600</v>
      </c>
      <c r="B19" s="186"/>
      <c r="C19" s="319"/>
      <c r="D19" s="184"/>
    </row>
    <row r="20" spans="1:4" x14ac:dyDescent="0.2">
      <c r="A20" s="320" t="s">
        <v>343</v>
      </c>
      <c r="B20" s="320">
        <v>0</v>
      </c>
      <c r="C20" s="321">
        <v>0</v>
      </c>
      <c r="D20" s="184"/>
    </row>
    <row r="21" spans="1:4" x14ac:dyDescent="0.2">
      <c r="A21" s="186"/>
      <c r="B21" s="186"/>
      <c r="C21" s="319"/>
      <c r="D21" s="184"/>
    </row>
    <row r="22" spans="1:4" x14ac:dyDescent="0.2">
      <c r="A22" s="186" t="s">
        <v>344</v>
      </c>
      <c r="B22" s="186">
        <v>0</v>
      </c>
      <c r="C22" s="319">
        <v>0</v>
      </c>
      <c r="D22" s="184"/>
    </row>
    <row r="23" spans="1:4" x14ac:dyDescent="0.2">
      <c r="A23" s="186" t="s">
        <v>601</v>
      </c>
      <c r="B23" s="186"/>
      <c r="C23" s="319"/>
      <c r="D23" s="184"/>
    </row>
    <row r="24" spans="1:4" x14ac:dyDescent="0.2">
      <c r="A24" s="320" t="s">
        <v>345</v>
      </c>
      <c r="B24" s="320">
        <v>0</v>
      </c>
      <c r="C24" s="321">
        <v>0</v>
      </c>
      <c r="D24" s="184"/>
    </row>
    <row r="25" spans="1:4" x14ac:dyDescent="0.2">
      <c r="A25" s="320"/>
      <c r="B25" s="320"/>
      <c r="C25" s="321"/>
      <c r="D25" s="184"/>
    </row>
    <row r="26" spans="1:4" x14ac:dyDescent="0.2">
      <c r="A26" s="186" t="s">
        <v>346</v>
      </c>
      <c r="B26" s="322">
        <v>0</v>
      </c>
      <c r="C26" s="319">
        <v>0</v>
      </c>
      <c r="D26" s="184"/>
    </row>
    <row r="27" spans="1:4" x14ac:dyDescent="0.2">
      <c r="A27" s="322" t="s">
        <v>602</v>
      </c>
      <c r="B27" s="322">
        <v>0</v>
      </c>
      <c r="C27" s="319">
        <v>0</v>
      </c>
      <c r="D27" s="184"/>
    </row>
    <row r="28" spans="1:4" x14ac:dyDescent="0.2">
      <c r="A28" s="186" t="s">
        <v>200</v>
      </c>
      <c r="B28" s="199">
        <f>B13+B18</f>
        <v>0</v>
      </c>
      <c r="C28" s="199">
        <f>C13+C18</f>
        <v>0</v>
      </c>
      <c r="D28" s="184" t="s">
        <v>199</v>
      </c>
    </row>
    <row r="29" spans="1:4" x14ac:dyDescent="0.2">
      <c r="A29" s="200"/>
      <c r="B29" s="201"/>
      <c r="C29" s="202"/>
      <c r="D29" s="201"/>
    </row>
    <row r="32" spans="1:4" x14ac:dyDescent="0.2">
      <c r="C32" s="203"/>
    </row>
    <row r="33" spans="2:3" x14ac:dyDescent="0.2">
      <c r="B33" s="203"/>
      <c r="C33" s="203"/>
    </row>
  </sheetData>
  <printOptions horizontalCentered="1" headings="1"/>
  <pageMargins left="0.39370078740157483" right="0.39370078740157483" top="1.1811023622047245" bottom="0.39370078740157483" header="0.51181102362204722" footer="0.51181102362204722"/>
  <pageSetup paperSize="9" scale="77" orientation="landscape" r:id="rId1"/>
  <headerFooter alignWithMargins="0">
    <oddHeader xml:space="preserve">&amp;C&amp;"Arial,Félkövér"&amp;12Kimutatása közvetett támogatásokr&amp;"Times New Roman,Félkövér"ól &amp;R6. melléklet </oddHeader>
    <oddFooter>&amp;L&amp;8&amp;D/&amp;T&amp;C&amp;8&amp;Z&amp;F&amp;R&amp;8&amp;P/&amp;N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7"/>
  <sheetViews>
    <sheetView topLeftCell="A37" zoomScaleNormal="100" workbookViewId="0">
      <selection activeCell="D53" sqref="D53"/>
    </sheetView>
  </sheetViews>
  <sheetFormatPr defaultRowHeight="12.75" x14ac:dyDescent="0.2"/>
  <cols>
    <col min="1" max="1" width="51.85546875" style="253" customWidth="1"/>
    <col min="2" max="2" width="12.140625" style="253" customWidth="1"/>
    <col min="3" max="3" width="12.28515625" style="253" customWidth="1"/>
    <col min="4" max="4" width="12.7109375" style="253" customWidth="1"/>
    <col min="5" max="256" width="9.140625" style="253"/>
    <col min="257" max="257" width="51.85546875" style="253" customWidth="1"/>
    <col min="258" max="258" width="12.140625" style="253" customWidth="1"/>
    <col min="259" max="259" width="12.28515625" style="253" customWidth="1"/>
    <col min="260" max="260" width="12.7109375" style="253" customWidth="1"/>
    <col min="261" max="512" width="9.140625" style="253"/>
    <col min="513" max="513" width="51.85546875" style="253" customWidth="1"/>
    <col min="514" max="514" width="12.140625" style="253" customWidth="1"/>
    <col min="515" max="515" width="12.28515625" style="253" customWidth="1"/>
    <col min="516" max="516" width="12.7109375" style="253" customWidth="1"/>
    <col min="517" max="768" width="9.140625" style="253"/>
    <col min="769" max="769" width="51.85546875" style="253" customWidth="1"/>
    <col min="770" max="770" width="12.140625" style="253" customWidth="1"/>
    <col min="771" max="771" width="12.28515625" style="253" customWidth="1"/>
    <col min="772" max="772" width="12.7109375" style="253" customWidth="1"/>
    <col min="773" max="1024" width="9.140625" style="253"/>
    <col min="1025" max="1025" width="51.85546875" style="253" customWidth="1"/>
    <col min="1026" max="1026" width="12.140625" style="253" customWidth="1"/>
    <col min="1027" max="1027" width="12.28515625" style="253" customWidth="1"/>
    <col min="1028" max="1028" width="12.7109375" style="253" customWidth="1"/>
    <col min="1029" max="1280" width="9.140625" style="253"/>
    <col min="1281" max="1281" width="51.85546875" style="253" customWidth="1"/>
    <col min="1282" max="1282" width="12.140625" style="253" customWidth="1"/>
    <col min="1283" max="1283" width="12.28515625" style="253" customWidth="1"/>
    <col min="1284" max="1284" width="12.7109375" style="253" customWidth="1"/>
    <col min="1285" max="1536" width="9.140625" style="253"/>
    <col min="1537" max="1537" width="51.85546875" style="253" customWidth="1"/>
    <col min="1538" max="1538" width="12.140625" style="253" customWidth="1"/>
    <col min="1539" max="1539" width="12.28515625" style="253" customWidth="1"/>
    <col min="1540" max="1540" width="12.7109375" style="253" customWidth="1"/>
    <col min="1541" max="1792" width="9.140625" style="253"/>
    <col min="1793" max="1793" width="51.85546875" style="253" customWidth="1"/>
    <col min="1794" max="1794" width="12.140625" style="253" customWidth="1"/>
    <col min="1795" max="1795" width="12.28515625" style="253" customWidth="1"/>
    <col min="1796" max="1796" width="12.7109375" style="253" customWidth="1"/>
    <col min="1797" max="2048" width="9.140625" style="253"/>
    <col min="2049" max="2049" width="51.85546875" style="253" customWidth="1"/>
    <col min="2050" max="2050" width="12.140625" style="253" customWidth="1"/>
    <col min="2051" max="2051" width="12.28515625" style="253" customWidth="1"/>
    <col min="2052" max="2052" width="12.7109375" style="253" customWidth="1"/>
    <col min="2053" max="2304" width="9.140625" style="253"/>
    <col min="2305" max="2305" width="51.85546875" style="253" customWidth="1"/>
    <col min="2306" max="2306" width="12.140625" style="253" customWidth="1"/>
    <col min="2307" max="2307" width="12.28515625" style="253" customWidth="1"/>
    <col min="2308" max="2308" width="12.7109375" style="253" customWidth="1"/>
    <col min="2309" max="2560" width="9.140625" style="253"/>
    <col min="2561" max="2561" width="51.85546875" style="253" customWidth="1"/>
    <col min="2562" max="2562" width="12.140625" style="253" customWidth="1"/>
    <col min="2563" max="2563" width="12.28515625" style="253" customWidth="1"/>
    <col min="2564" max="2564" width="12.7109375" style="253" customWidth="1"/>
    <col min="2565" max="2816" width="9.140625" style="253"/>
    <col min="2817" max="2817" width="51.85546875" style="253" customWidth="1"/>
    <col min="2818" max="2818" width="12.140625" style="253" customWidth="1"/>
    <col min="2819" max="2819" width="12.28515625" style="253" customWidth="1"/>
    <col min="2820" max="2820" width="12.7109375" style="253" customWidth="1"/>
    <col min="2821" max="3072" width="9.140625" style="253"/>
    <col min="3073" max="3073" width="51.85546875" style="253" customWidth="1"/>
    <col min="3074" max="3074" width="12.140625" style="253" customWidth="1"/>
    <col min="3075" max="3075" width="12.28515625" style="253" customWidth="1"/>
    <col min="3076" max="3076" width="12.7109375" style="253" customWidth="1"/>
    <col min="3077" max="3328" width="9.140625" style="253"/>
    <col min="3329" max="3329" width="51.85546875" style="253" customWidth="1"/>
    <col min="3330" max="3330" width="12.140625" style="253" customWidth="1"/>
    <col min="3331" max="3331" width="12.28515625" style="253" customWidth="1"/>
    <col min="3332" max="3332" width="12.7109375" style="253" customWidth="1"/>
    <col min="3333" max="3584" width="9.140625" style="253"/>
    <col min="3585" max="3585" width="51.85546875" style="253" customWidth="1"/>
    <col min="3586" max="3586" width="12.140625" style="253" customWidth="1"/>
    <col min="3587" max="3587" width="12.28515625" style="253" customWidth="1"/>
    <col min="3588" max="3588" width="12.7109375" style="253" customWidth="1"/>
    <col min="3589" max="3840" width="9.140625" style="253"/>
    <col min="3841" max="3841" width="51.85546875" style="253" customWidth="1"/>
    <col min="3842" max="3842" width="12.140625" style="253" customWidth="1"/>
    <col min="3843" max="3843" width="12.28515625" style="253" customWidth="1"/>
    <col min="3844" max="3844" width="12.7109375" style="253" customWidth="1"/>
    <col min="3845" max="4096" width="9.140625" style="253"/>
    <col min="4097" max="4097" width="51.85546875" style="253" customWidth="1"/>
    <col min="4098" max="4098" width="12.140625" style="253" customWidth="1"/>
    <col min="4099" max="4099" width="12.28515625" style="253" customWidth="1"/>
    <col min="4100" max="4100" width="12.7109375" style="253" customWidth="1"/>
    <col min="4101" max="4352" width="9.140625" style="253"/>
    <col min="4353" max="4353" width="51.85546875" style="253" customWidth="1"/>
    <col min="4354" max="4354" width="12.140625" style="253" customWidth="1"/>
    <col min="4355" max="4355" width="12.28515625" style="253" customWidth="1"/>
    <col min="4356" max="4356" width="12.7109375" style="253" customWidth="1"/>
    <col min="4357" max="4608" width="9.140625" style="253"/>
    <col min="4609" max="4609" width="51.85546875" style="253" customWidth="1"/>
    <col min="4610" max="4610" width="12.140625" style="253" customWidth="1"/>
    <col min="4611" max="4611" width="12.28515625" style="253" customWidth="1"/>
    <col min="4612" max="4612" width="12.7109375" style="253" customWidth="1"/>
    <col min="4613" max="4864" width="9.140625" style="253"/>
    <col min="4865" max="4865" width="51.85546875" style="253" customWidth="1"/>
    <col min="4866" max="4866" width="12.140625" style="253" customWidth="1"/>
    <col min="4867" max="4867" width="12.28515625" style="253" customWidth="1"/>
    <col min="4868" max="4868" width="12.7109375" style="253" customWidth="1"/>
    <col min="4869" max="5120" width="9.140625" style="253"/>
    <col min="5121" max="5121" width="51.85546875" style="253" customWidth="1"/>
    <col min="5122" max="5122" width="12.140625" style="253" customWidth="1"/>
    <col min="5123" max="5123" width="12.28515625" style="253" customWidth="1"/>
    <col min="5124" max="5124" width="12.7109375" style="253" customWidth="1"/>
    <col min="5125" max="5376" width="9.140625" style="253"/>
    <col min="5377" max="5377" width="51.85546875" style="253" customWidth="1"/>
    <col min="5378" max="5378" width="12.140625" style="253" customWidth="1"/>
    <col min="5379" max="5379" width="12.28515625" style="253" customWidth="1"/>
    <col min="5380" max="5380" width="12.7109375" style="253" customWidth="1"/>
    <col min="5381" max="5632" width="9.140625" style="253"/>
    <col min="5633" max="5633" width="51.85546875" style="253" customWidth="1"/>
    <col min="5634" max="5634" width="12.140625" style="253" customWidth="1"/>
    <col min="5635" max="5635" width="12.28515625" style="253" customWidth="1"/>
    <col min="5636" max="5636" width="12.7109375" style="253" customWidth="1"/>
    <col min="5637" max="5888" width="9.140625" style="253"/>
    <col min="5889" max="5889" width="51.85546875" style="253" customWidth="1"/>
    <col min="5890" max="5890" width="12.140625" style="253" customWidth="1"/>
    <col min="5891" max="5891" width="12.28515625" style="253" customWidth="1"/>
    <col min="5892" max="5892" width="12.7109375" style="253" customWidth="1"/>
    <col min="5893" max="6144" width="9.140625" style="253"/>
    <col min="6145" max="6145" width="51.85546875" style="253" customWidth="1"/>
    <col min="6146" max="6146" width="12.140625" style="253" customWidth="1"/>
    <col min="6147" max="6147" width="12.28515625" style="253" customWidth="1"/>
    <col min="6148" max="6148" width="12.7109375" style="253" customWidth="1"/>
    <col min="6149" max="6400" width="9.140625" style="253"/>
    <col min="6401" max="6401" width="51.85546875" style="253" customWidth="1"/>
    <col min="6402" max="6402" width="12.140625" style="253" customWidth="1"/>
    <col min="6403" max="6403" width="12.28515625" style="253" customWidth="1"/>
    <col min="6404" max="6404" width="12.7109375" style="253" customWidth="1"/>
    <col min="6405" max="6656" width="9.140625" style="253"/>
    <col min="6657" max="6657" width="51.85546875" style="253" customWidth="1"/>
    <col min="6658" max="6658" width="12.140625" style="253" customWidth="1"/>
    <col min="6659" max="6659" width="12.28515625" style="253" customWidth="1"/>
    <col min="6660" max="6660" width="12.7109375" style="253" customWidth="1"/>
    <col min="6661" max="6912" width="9.140625" style="253"/>
    <col min="6913" max="6913" width="51.85546875" style="253" customWidth="1"/>
    <col min="6914" max="6914" width="12.140625" style="253" customWidth="1"/>
    <col min="6915" max="6915" width="12.28515625" style="253" customWidth="1"/>
    <col min="6916" max="6916" width="12.7109375" style="253" customWidth="1"/>
    <col min="6917" max="7168" width="9.140625" style="253"/>
    <col min="7169" max="7169" width="51.85546875" style="253" customWidth="1"/>
    <col min="7170" max="7170" width="12.140625" style="253" customWidth="1"/>
    <col min="7171" max="7171" width="12.28515625" style="253" customWidth="1"/>
    <col min="7172" max="7172" width="12.7109375" style="253" customWidth="1"/>
    <col min="7173" max="7424" width="9.140625" style="253"/>
    <col min="7425" max="7425" width="51.85546875" style="253" customWidth="1"/>
    <col min="7426" max="7426" width="12.140625" style="253" customWidth="1"/>
    <col min="7427" max="7427" width="12.28515625" style="253" customWidth="1"/>
    <col min="7428" max="7428" width="12.7109375" style="253" customWidth="1"/>
    <col min="7429" max="7680" width="9.140625" style="253"/>
    <col min="7681" max="7681" width="51.85546875" style="253" customWidth="1"/>
    <col min="7682" max="7682" width="12.140625" style="253" customWidth="1"/>
    <col min="7683" max="7683" width="12.28515625" style="253" customWidth="1"/>
    <col min="7684" max="7684" width="12.7109375" style="253" customWidth="1"/>
    <col min="7685" max="7936" width="9.140625" style="253"/>
    <col min="7937" max="7937" width="51.85546875" style="253" customWidth="1"/>
    <col min="7938" max="7938" width="12.140625" style="253" customWidth="1"/>
    <col min="7939" max="7939" width="12.28515625" style="253" customWidth="1"/>
    <col min="7940" max="7940" width="12.7109375" style="253" customWidth="1"/>
    <col min="7941" max="8192" width="9.140625" style="253"/>
    <col min="8193" max="8193" width="51.85546875" style="253" customWidth="1"/>
    <col min="8194" max="8194" width="12.140625" style="253" customWidth="1"/>
    <col min="8195" max="8195" width="12.28515625" style="253" customWidth="1"/>
    <col min="8196" max="8196" width="12.7109375" style="253" customWidth="1"/>
    <col min="8197" max="8448" width="9.140625" style="253"/>
    <col min="8449" max="8449" width="51.85546875" style="253" customWidth="1"/>
    <col min="8450" max="8450" width="12.140625" style="253" customWidth="1"/>
    <col min="8451" max="8451" width="12.28515625" style="253" customWidth="1"/>
    <col min="8452" max="8452" width="12.7109375" style="253" customWidth="1"/>
    <col min="8453" max="8704" width="9.140625" style="253"/>
    <col min="8705" max="8705" width="51.85546875" style="253" customWidth="1"/>
    <col min="8706" max="8706" width="12.140625" style="253" customWidth="1"/>
    <col min="8707" max="8707" width="12.28515625" style="253" customWidth="1"/>
    <col min="8708" max="8708" width="12.7109375" style="253" customWidth="1"/>
    <col min="8709" max="8960" width="9.140625" style="253"/>
    <col min="8961" max="8961" width="51.85546875" style="253" customWidth="1"/>
    <col min="8962" max="8962" width="12.140625" style="253" customWidth="1"/>
    <col min="8963" max="8963" width="12.28515625" style="253" customWidth="1"/>
    <col min="8964" max="8964" width="12.7109375" style="253" customWidth="1"/>
    <col min="8965" max="9216" width="9.140625" style="253"/>
    <col min="9217" max="9217" width="51.85546875" style="253" customWidth="1"/>
    <col min="9218" max="9218" width="12.140625" style="253" customWidth="1"/>
    <col min="9219" max="9219" width="12.28515625" style="253" customWidth="1"/>
    <col min="9220" max="9220" width="12.7109375" style="253" customWidth="1"/>
    <col min="9221" max="9472" width="9.140625" style="253"/>
    <col min="9473" max="9473" width="51.85546875" style="253" customWidth="1"/>
    <col min="9474" max="9474" width="12.140625" style="253" customWidth="1"/>
    <col min="9475" max="9475" width="12.28515625" style="253" customWidth="1"/>
    <col min="9476" max="9476" width="12.7109375" style="253" customWidth="1"/>
    <col min="9477" max="9728" width="9.140625" style="253"/>
    <col min="9729" max="9729" width="51.85546875" style="253" customWidth="1"/>
    <col min="9730" max="9730" width="12.140625" style="253" customWidth="1"/>
    <col min="9731" max="9731" width="12.28515625" style="253" customWidth="1"/>
    <col min="9732" max="9732" width="12.7109375" style="253" customWidth="1"/>
    <col min="9733" max="9984" width="9.140625" style="253"/>
    <col min="9985" max="9985" width="51.85546875" style="253" customWidth="1"/>
    <col min="9986" max="9986" width="12.140625" style="253" customWidth="1"/>
    <col min="9987" max="9987" width="12.28515625" style="253" customWidth="1"/>
    <col min="9988" max="9988" width="12.7109375" style="253" customWidth="1"/>
    <col min="9989" max="10240" width="9.140625" style="253"/>
    <col min="10241" max="10241" width="51.85546875" style="253" customWidth="1"/>
    <col min="10242" max="10242" width="12.140625" style="253" customWidth="1"/>
    <col min="10243" max="10243" width="12.28515625" style="253" customWidth="1"/>
    <col min="10244" max="10244" width="12.7109375" style="253" customWidth="1"/>
    <col min="10245" max="10496" width="9.140625" style="253"/>
    <col min="10497" max="10497" width="51.85546875" style="253" customWidth="1"/>
    <col min="10498" max="10498" width="12.140625" style="253" customWidth="1"/>
    <col min="10499" max="10499" width="12.28515625" style="253" customWidth="1"/>
    <col min="10500" max="10500" width="12.7109375" style="253" customWidth="1"/>
    <col min="10501" max="10752" width="9.140625" style="253"/>
    <col min="10753" max="10753" width="51.85546875" style="253" customWidth="1"/>
    <col min="10754" max="10754" width="12.140625" style="253" customWidth="1"/>
    <col min="10755" max="10755" width="12.28515625" style="253" customWidth="1"/>
    <col min="10756" max="10756" width="12.7109375" style="253" customWidth="1"/>
    <col min="10757" max="11008" width="9.140625" style="253"/>
    <col min="11009" max="11009" width="51.85546875" style="253" customWidth="1"/>
    <col min="11010" max="11010" width="12.140625" style="253" customWidth="1"/>
    <col min="11011" max="11011" width="12.28515625" style="253" customWidth="1"/>
    <col min="11012" max="11012" width="12.7109375" style="253" customWidth="1"/>
    <col min="11013" max="11264" width="9.140625" style="253"/>
    <col min="11265" max="11265" width="51.85546875" style="253" customWidth="1"/>
    <col min="11266" max="11266" width="12.140625" style="253" customWidth="1"/>
    <col min="11267" max="11267" width="12.28515625" style="253" customWidth="1"/>
    <col min="11268" max="11268" width="12.7109375" style="253" customWidth="1"/>
    <col min="11269" max="11520" width="9.140625" style="253"/>
    <col min="11521" max="11521" width="51.85546875" style="253" customWidth="1"/>
    <col min="11522" max="11522" width="12.140625" style="253" customWidth="1"/>
    <col min="11523" max="11523" width="12.28515625" style="253" customWidth="1"/>
    <col min="11524" max="11524" width="12.7109375" style="253" customWidth="1"/>
    <col min="11525" max="11776" width="9.140625" style="253"/>
    <col min="11777" max="11777" width="51.85546875" style="253" customWidth="1"/>
    <col min="11778" max="11778" width="12.140625" style="253" customWidth="1"/>
    <col min="11779" max="11779" width="12.28515625" style="253" customWidth="1"/>
    <col min="11780" max="11780" width="12.7109375" style="253" customWidth="1"/>
    <col min="11781" max="12032" width="9.140625" style="253"/>
    <col min="12033" max="12033" width="51.85546875" style="253" customWidth="1"/>
    <col min="12034" max="12034" width="12.140625" style="253" customWidth="1"/>
    <col min="12035" max="12035" width="12.28515625" style="253" customWidth="1"/>
    <col min="12036" max="12036" width="12.7109375" style="253" customWidth="1"/>
    <col min="12037" max="12288" width="9.140625" style="253"/>
    <col min="12289" max="12289" width="51.85546875" style="253" customWidth="1"/>
    <col min="12290" max="12290" width="12.140625" style="253" customWidth="1"/>
    <col min="12291" max="12291" width="12.28515625" style="253" customWidth="1"/>
    <col min="12292" max="12292" width="12.7109375" style="253" customWidth="1"/>
    <col min="12293" max="12544" width="9.140625" style="253"/>
    <col min="12545" max="12545" width="51.85546875" style="253" customWidth="1"/>
    <col min="12546" max="12546" width="12.140625" style="253" customWidth="1"/>
    <col min="12547" max="12547" width="12.28515625" style="253" customWidth="1"/>
    <col min="12548" max="12548" width="12.7109375" style="253" customWidth="1"/>
    <col min="12549" max="12800" width="9.140625" style="253"/>
    <col min="12801" max="12801" width="51.85546875" style="253" customWidth="1"/>
    <col min="12802" max="12802" width="12.140625" style="253" customWidth="1"/>
    <col min="12803" max="12803" width="12.28515625" style="253" customWidth="1"/>
    <col min="12804" max="12804" width="12.7109375" style="253" customWidth="1"/>
    <col min="12805" max="13056" width="9.140625" style="253"/>
    <col min="13057" max="13057" width="51.85546875" style="253" customWidth="1"/>
    <col min="13058" max="13058" width="12.140625" style="253" customWidth="1"/>
    <col min="13059" max="13059" width="12.28515625" style="253" customWidth="1"/>
    <col min="13060" max="13060" width="12.7109375" style="253" customWidth="1"/>
    <col min="13061" max="13312" width="9.140625" style="253"/>
    <col min="13313" max="13313" width="51.85546875" style="253" customWidth="1"/>
    <col min="13314" max="13314" width="12.140625" style="253" customWidth="1"/>
    <col min="13315" max="13315" width="12.28515625" style="253" customWidth="1"/>
    <col min="13316" max="13316" width="12.7109375" style="253" customWidth="1"/>
    <col min="13317" max="13568" width="9.140625" style="253"/>
    <col min="13569" max="13569" width="51.85546875" style="253" customWidth="1"/>
    <col min="13570" max="13570" width="12.140625" style="253" customWidth="1"/>
    <col min="13571" max="13571" width="12.28515625" style="253" customWidth="1"/>
    <col min="13572" max="13572" width="12.7109375" style="253" customWidth="1"/>
    <col min="13573" max="13824" width="9.140625" style="253"/>
    <col min="13825" max="13825" width="51.85546875" style="253" customWidth="1"/>
    <col min="13826" max="13826" width="12.140625" style="253" customWidth="1"/>
    <col min="13827" max="13827" width="12.28515625" style="253" customWidth="1"/>
    <col min="13828" max="13828" width="12.7109375" style="253" customWidth="1"/>
    <col min="13829" max="14080" width="9.140625" style="253"/>
    <col min="14081" max="14081" width="51.85546875" style="253" customWidth="1"/>
    <col min="14082" max="14082" width="12.140625" style="253" customWidth="1"/>
    <col min="14083" max="14083" width="12.28515625" style="253" customWidth="1"/>
    <col min="14084" max="14084" width="12.7109375" style="253" customWidth="1"/>
    <col min="14085" max="14336" width="9.140625" style="253"/>
    <col min="14337" max="14337" width="51.85546875" style="253" customWidth="1"/>
    <col min="14338" max="14338" width="12.140625" style="253" customWidth="1"/>
    <col min="14339" max="14339" width="12.28515625" style="253" customWidth="1"/>
    <col min="14340" max="14340" width="12.7109375" style="253" customWidth="1"/>
    <col min="14341" max="14592" width="9.140625" style="253"/>
    <col min="14593" max="14593" width="51.85546875" style="253" customWidth="1"/>
    <col min="14594" max="14594" width="12.140625" style="253" customWidth="1"/>
    <col min="14595" max="14595" width="12.28515625" style="253" customWidth="1"/>
    <col min="14596" max="14596" width="12.7109375" style="253" customWidth="1"/>
    <col min="14597" max="14848" width="9.140625" style="253"/>
    <col min="14849" max="14849" width="51.85546875" style="253" customWidth="1"/>
    <col min="14850" max="14850" width="12.140625" style="253" customWidth="1"/>
    <col min="14851" max="14851" width="12.28515625" style="253" customWidth="1"/>
    <col min="14852" max="14852" width="12.7109375" style="253" customWidth="1"/>
    <col min="14853" max="15104" width="9.140625" style="253"/>
    <col min="15105" max="15105" width="51.85546875" style="253" customWidth="1"/>
    <col min="15106" max="15106" width="12.140625" style="253" customWidth="1"/>
    <col min="15107" max="15107" width="12.28515625" style="253" customWidth="1"/>
    <col min="15108" max="15108" width="12.7109375" style="253" customWidth="1"/>
    <col min="15109" max="15360" width="9.140625" style="253"/>
    <col min="15361" max="15361" width="51.85546875" style="253" customWidth="1"/>
    <col min="15362" max="15362" width="12.140625" style="253" customWidth="1"/>
    <col min="15363" max="15363" width="12.28515625" style="253" customWidth="1"/>
    <col min="15364" max="15364" width="12.7109375" style="253" customWidth="1"/>
    <col min="15365" max="15616" width="9.140625" style="253"/>
    <col min="15617" max="15617" width="51.85546875" style="253" customWidth="1"/>
    <col min="15618" max="15618" width="12.140625" style="253" customWidth="1"/>
    <col min="15619" max="15619" width="12.28515625" style="253" customWidth="1"/>
    <col min="15620" max="15620" width="12.7109375" style="253" customWidth="1"/>
    <col min="15621" max="15872" width="9.140625" style="253"/>
    <col min="15873" max="15873" width="51.85546875" style="253" customWidth="1"/>
    <col min="15874" max="15874" width="12.140625" style="253" customWidth="1"/>
    <col min="15875" max="15875" width="12.28515625" style="253" customWidth="1"/>
    <col min="15876" max="15876" width="12.7109375" style="253" customWidth="1"/>
    <col min="15877" max="16128" width="9.140625" style="253"/>
    <col min="16129" max="16129" width="51.85546875" style="253" customWidth="1"/>
    <col min="16130" max="16130" width="12.140625" style="253" customWidth="1"/>
    <col min="16131" max="16131" width="12.28515625" style="253" customWidth="1"/>
    <col min="16132" max="16132" width="12.7109375" style="253" customWidth="1"/>
    <col min="16133" max="16384" width="9.140625" style="253"/>
  </cols>
  <sheetData>
    <row r="1" spans="1:11" ht="15.95" customHeight="1" x14ac:dyDescent="0.25">
      <c r="B1" s="735"/>
      <c r="C1" s="736"/>
      <c r="D1" s="736"/>
      <c r="E1" s="736"/>
      <c r="F1" s="736"/>
      <c r="G1" s="736"/>
      <c r="H1" s="736"/>
      <c r="I1" s="736"/>
      <c r="J1" s="736"/>
      <c r="K1" s="736"/>
    </row>
    <row r="2" spans="1:11" ht="15.95" customHeight="1" x14ac:dyDescent="0.2">
      <c r="A2" s="737" t="s">
        <v>325</v>
      </c>
      <c r="B2" s="738"/>
      <c r="C2" s="738"/>
      <c r="D2" s="738"/>
    </row>
    <row r="3" spans="1:11" ht="15.95" customHeight="1" x14ac:dyDescent="0.2">
      <c r="A3" s="737" t="s">
        <v>642</v>
      </c>
      <c r="B3" s="737"/>
      <c r="C3" s="737"/>
      <c r="D3" s="737"/>
    </row>
    <row r="4" spans="1:11" ht="15.95" customHeight="1" x14ac:dyDescent="0.2">
      <c r="A4" s="275"/>
      <c r="B4" s="275"/>
      <c r="C4" s="275"/>
      <c r="D4" s="275"/>
    </row>
    <row r="5" spans="1:11" ht="15.75" thickBot="1" x14ac:dyDescent="0.3">
      <c r="A5" s="274"/>
      <c r="B5" s="273"/>
      <c r="C5" s="273"/>
      <c r="D5" s="272" t="s">
        <v>304</v>
      </c>
    </row>
    <row r="6" spans="1:11" ht="13.5" thickBot="1" x14ac:dyDescent="0.25">
      <c r="A6" s="267" t="s">
        <v>140</v>
      </c>
      <c r="B6" s="266" t="s">
        <v>616</v>
      </c>
      <c r="C6" s="266" t="s">
        <v>627</v>
      </c>
      <c r="D6" s="265" t="s">
        <v>643</v>
      </c>
    </row>
    <row r="7" spans="1:11" ht="13.5" thickBot="1" x14ac:dyDescent="0.25">
      <c r="A7" s="264" t="s">
        <v>324</v>
      </c>
      <c r="B7" s="271"/>
      <c r="C7" s="271"/>
      <c r="D7" s="270"/>
    </row>
    <row r="8" spans="1:11" ht="39" customHeight="1" x14ac:dyDescent="0.2">
      <c r="A8" s="259" t="s">
        <v>323</v>
      </c>
      <c r="B8" s="323">
        <v>0</v>
      </c>
      <c r="C8" s="323">
        <v>0</v>
      </c>
      <c r="D8" s="324">
        <v>0</v>
      </c>
    </row>
    <row r="9" spans="1:11" ht="17.100000000000001" customHeight="1" x14ac:dyDescent="0.2">
      <c r="A9" s="257" t="s">
        <v>322</v>
      </c>
      <c r="B9" s="323">
        <v>0</v>
      </c>
      <c r="C9" s="323">
        <v>0</v>
      </c>
      <c r="D9" s="324">
        <v>0</v>
      </c>
    </row>
    <row r="10" spans="1:11" ht="22.5" customHeight="1" x14ac:dyDescent="0.2">
      <c r="A10" s="257" t="s">
        <v>321</v>
      </c>
      <c r="B10" s="323">
        <v>0</v>
      </c>
      <c r="C10" s="323">
        <v>0</v>
      </c>
      <c r="D10" s="324">
        <v>0</v>
      </c>
    </row>
    <row r="11" spans="1:11" ht="22.5" customHeight="1" x14ac:dyDescent="0.2">
      <c r="A11" s="257" t="s">
        <v>320</v>
      </c>
      <c r="B11" s="323"/>
      <c r="C11" s="323"/>
      <c r="D11" s="324"/>
    </row>
    <row r="12" spans="1:11" ht="17.100000000000001" customHeight="1" x14ac:dyDescent="0.2">
      <c r="A12" s="257" t="s">
        <v>319</v>
      </c>
      <c r="B12" s="323">
        <v>953</v>
      </c>
      <c r="C12" s="323">
        <v>1015</v>
      </c>
      <c r="D12" s="324">
        <v>1250</v>
      </c>
    </row>
    <row r="13" spans="1:11" ht="17.100000000000001" customHeight="1" x14ac:dyDescent="0.2">
      <c r="A13" s="257" t="s">
        <v>318</v>
      </c>
      <c r="B13" s="323">
        <v>0</v>
      </c>
      <c r="C13" s="323">
        <v>0</v>
      </c>
      <c r="D13" s="324">
        <v>0</v>
      </c>
    </row>
    <row r="14" spans="1:11" ht="17.100000000000001" customHeight="1" x14ac:dyDescent="0.2">
      <c r="A14" s="257" t="s">
        <v>317</v>
      </c>
      <c r="B14" s="323">
        <v>0</v>
      </c>
      <c r="C14" s="323">
        <v>0</v>
      </c>
      <c r="D14" s="324">
        <v>0</v>
      </c>
    </row>
    <row r="15" spans="1:11" ht="17.100000000000001" customHeight="1" x14ac:dyDescent="0.2">
      <c r="A15" s="262" t="s">
        <v>316</v>
      </c>
      <c r="B15" s="323"/>
      <c r="C15" s="323">
        <v>0</v>
      </c>
      <c r="D15" s="324">
        <v>0</v>
      </c>
    </row>
    <row r="16" spans="1:11" ht="17.100000000000001" customHeight="1" thickBot="1" x14ac:dyDescent="0.25">
      <c r="A16" s="256" t="s">
        <v>315</v>
      </c>
      <c r="B16" s="325">
        <f>SUM(B8:B15)</f>
        <v>953</v>
      </c>
      <c r="C16" s="325">
        <f>SUM(C8:C15)</f>
        <v>1015</v>
      </c>
      <c r="D16" s="326">
        <f>SUM(D8:D14)</f>
        <v>1250</v>
      </c>
    </row>
    <row r="17" spans="1:4" ht="17.100000000000001" customHeight="1" x14ac:dyDescent="0.2">
      <c r="A17" s="259" t="s">
        <v>314</v>
      </c>
      <c r="B17" s="323">
        <v>455066</v>
      </c>
      <c r="C17" s="323">
        <v>462350</v>
      </c>
      <c r="D17" s="324">
        <v>471520</v>
      </c>
    </row>
    <row r="18" spans="1:4" ht="17.100000000000001" customHeight="1" x14ac:dyDescent="0.2">
      <c r="A18" s="257" t="s">
        <v>313</v>
      </c>
      <c r="B18" s="323">
        <v>60657</v>
      </c>
      <c r="C18" s="323">
        <v>60106</v>
      </c>
      <c r="D18" s="324">
        <v>61298</v>
      </c>
    </row>
    <row r="19" spans="1:4" ht="24" customHeight="1" x14ac:dyDescent="0.2">
      <c r="A19" s="257" t="s">
        <v>312</v>
      </c>
      <c r="B19" s="323">
        <v>49289</v>
      </c>
      <c r="C19" s="323">
        <v>51350</v>
      </c>
      <c r="D19" s="324">
        <v>53855</v>
      </c>
    </row>
    <row r="20" spans="1:4" ht="25.5" customHeight="1" x14ac:dyDescent="0.2">
      <c r="A20" s="257" t="s">
        <v>311</v>
      </c>
      <c r="B20" s="323">
        <v>0</v>
      </c>
      <c r="C20" s="323">
        <v>0</v>
      </c>
      <c r="D20" s="324">
        <v>0</v>
      </c>
    </row>
    <row r="21" spans="1:4" ht="25.5" customHeight="1" x14ac:dyDescent="0.2">
      <c r="A21" s="257" t="s">
        <v>310</v>
      </c>
      <c r="B21" s="323">
        <v>0</v>
      </c>
      <c r="C21" s="323">
        <v>0</v>
      </c>
      <c r="D21" s="324">
        <v>0</v>
      </c>
    </row>
    <row r="22" spans="1:4" ht="25.5" customHeight="1" x14ac:dyDescent="0.2">
      <c r="A22" s="257" t="s">
        <v>309</v>
      </c>
      <c r="B22" s="323">
        <v>0</v>
      </c>
      <c r="C22" s="323">
        <v>0</v>
      </c>
      <c r="D22" s="324">
        <v>0</v>
      </c>
    </row>
    <row r="23" spans="1:4" ht="25.5" customHeight="1" x14ac:dyDescent="0.2">
      <c r="A23" s="257" t="s">
        <v>308</v>
      </c>
      <c r="B23" s="323">
        <v>0</v>
      </c>
      <c r="C23" s="323">
        <v>0</v>
      </c>
      <c r="D23" s="324">
        <v>0</v>
      </c>
    </row>
    <row r="24" spans="1:4" ht="17.100000000000001" customHeight="1" x14ac:dyDescent="0.2">
      <c r="A24" s="257" t="s">
        <v>307</v>
      </c>
      <c r="B24" s="323">
        <v>0</v>
      </c>
      <c r="C24" s="323">
        <v>0</v>
      </c>
      <c r="D24" s="324">
        <v>0</v>
      </c>
    </row>
    <row r="25" spans="1:4" ht="17.100000000000001" customHeight="1" x14ac:dyDescent="0.2">
      <c r="A25" s="257" t="s">
        <v>306</v>
      </c>
      <c r="B25" s="323">
        <v>0</v>
      </c>
      <c r="C25" s="323">
        <v>0</v>
      </c>
      <c r="D25" s="324">
        <v>0</v>
      </c>
    </row>
    <row r="26" spans="1:4" ht="17.100000000000001" customHeight="1" thickBot="1" x14ac:dyDescent="0.25">
      <c r="A26" s="269" t="s">
        <v>284</v>
      </c>
      <c r="B26" s="327">
        <v>15595</v>
      </c>
      <c r="C26" s="323">
        <v>0</v>
      </c>
      <c r="D26" s="324">
        <v>0</v>
      </c>
    </row>
    <row r="27" spans="1:4" ht="17.100000000000001" customHeight="1" thickBot="1" x14ac:dyDescent="0.25">
      <c r="A27" s="255" t="s">
        <v>305</v>
      </c>
      <c r="B27" s="328">
        <f>SUM(B17:B26)</f>
        <v>580607</v>
      </c>
      <c r="C27" s="328">
        <f>SUM(C17:C26)</f>
        <v>573806</v>
      </c>
      <c r="D27" s="329">
        <f>SUM(D17:D26)</f>
        <v>586673</v>
      </c>
    </row>
    <row r="28" spans="1:4" ht="17.100000000000001" customHeight="1" thickBot="1" x14ac:dyDescent="0.25">
      <c r="A28" s="268"/>
      <c r="B28" s="330"/>
      <c r="C28" s="330"/>
      <c r="D28" s="331" t="s">
        <v>304</v>
      </c>
    </row>
    <row r="29" spans="1:4" ht="17.100000000000001" customHeight="1" thickBot="1" x14ac:dyDescent="0.25">
      <c r="A29" s="267" t="s">
        <v>140</v>
      </c>
      <c r="B29" s="332" t="s">
        <v>616</v>
      </c>
      <c r="C29" s="332" t="s">
        <v>627</v>
      </c>
      <c r="D29" s="333" t="s">
        <v>643</v>
      </c>
    </row>
    <row r="30" spans="1:4" ht="17.100000000000001" customHeight="1" thickBot="1" x14ac:dyDescent="0.25">
      <c r="A30" s="264" t="s">
        <v>303</v>
      </c>
      <c r="B30" s="334"/>
      <c r="C30" s="334"/>
      <c r="D30" s="335"/>
    </row>
    <row r="31" spans="1:4" ht="24.75" customHeight="1" thickBot="1" x14ac:dyDescent="0.25">
      <c r="A31" s="263" t="s">
        <v>302</v>
      </c>
      <c r="B31" s="336">
        <v>0</v>
      </c>
      <c r="C31" s="336">
        <v>0</v>
      </c>
      <c r="D31" s="337">
        <v>0</v>
      </c>
    </row>
    <row r="32" spans="1:4" ht="17.100000000000001" customHeight="1" thickBot="1" x14ac:dyDescent="0.25">
      <c r="A32" s="259" t="s">
        <v>301</v>
      </c>
      <c r="B32" s="336">
        <v>0</v>
      </c>
      <c r="C32" s="336">
        <v>0</v>
      </c>
      <c r="D32" s="337">
        <v>0</v>
      </c>
    </row>
    <row r="33" spans="1:6" ht="17.100000000000001" customHeight="1" thickBot="1" x14ac:dyDescent="0.25">
      <c r="A33" s="257" t="s">
        <v>300</v>
      </c>
      <c r="B33" s="336">
        <v>0</v>
      </c>
      <c r="C33" s="336">
        <v>0</v>
      </c>
      <c r="D33" s="337">
        <v>0</v>
      </c>
    </row>
    <row r="34" spans="1:6" ht="17.100000000000001" customHeight="1" thickBot="1" x14ac:dyDescent="0.25">
      <c r="A34" s="257" t="s">
        <v>299</v>
      </c>
      <c r="B34" s="336">
        <v>0</v>
      </c>
      <c r="C34" s="336">
        <v>0</v>
      </c>
      <c r="D34" s="337">
        <v>0</v>
      </c>
    </row>
    <row r="35" spans="1:6" ht="17.100000000000001" customHeight="1" thickBot="1" x14ac:dyDescent="0.25">
      <c r="A35" s="262" t="s">
        <v>298</v>
      </c>
      <c r="B35" s="336">
        <v>0</v>
      </c>
      <c r="C35" s="336">
        <v>0</v>
      </c>
      <c r="D35" s="337">
        <v>0</v>
      </c>
    </row>
    <row r="36" spans="1:6" ht="17.100000000000001" customHeight="1" thickBot="1" x14ac:dyDescent="0.25">
      <c r="A36" s="262" t="s">
        <v>297</v>
      </c>
      <c r="B36" s="336">
        <v>0</v>
      </c>
      <c r="C36" s="336">
        <v>0</v>
      </c>
      <c r="D36" s="337">
        <v>0</v>
      </c>
    </row>
    <row r="37" spans="1:6" ht="17.100000000000001" customHeight="1" thickBot="1" x14ac:dyDescent="0.25">
      <c r="A37" s="257" t="s">
        <v>296</v>
      </c>
      <c r="B37" s="336">
        <v>0</v>
      </c>
      <c r="C37" s="336">
        <v>0</v>
      </c>
      <c r="D37" s="337">
        <v>0</v>
      </c>
    </row>
    <row r="38" spans="1:6" ht="17.100000000000001" customHeight="1" thickBot="1" x14ac:dyDescent="0.25">
      <c r="A38" s="257" t="s">
        <v>295</v>
      </c>
      <c r="B38" s="336">
        <v>0</v>
      </c>
      <c r="C38" s="336">
        <v>0</v>
      </c>
      <c r="D38" s="337">
        <v>0</v>
      </c>
    </row>
    <row r="39" spans="1:6" ht="17.100000000000001" customHeight="1" thickBot="1" x14ac:dyDescent="0.25">
      <c r="A39" s="260" t="s">
        <v>294</v>
      </c>
      <c r="B39" s="336">
        <v>0</v>
      </c>
      <c r="C39" s="336">
        <v>0</v>
      </c>
      <c r="D39" s="337">
        <v>0</v>
      </c>
    </row>
    <row r="40" spans="1:6" ht="17.100000000000001" customHeight="1" thickBot="1" x14ac:dyDescent="0.25">
      <c r="A40" s="256" t="s">
        <v>293</v>
      </c>
      <c r="B40" s="325">
        <f>SUM(B31:B39)</f>
        <v>0</v>
      </c>
      <c r="C40" s="325">
        <f>SUM(C31:C39)</f>
        <v>0</v>
      </c>
      <c r="D40" s="326">
        <f>SUM(D31:D39)</f>
        <v>0</v>
      </c>
      <c r="F40" s="254"/>
    </row>
    <row r="41" spans="1:6" ht="17.100000000000001" customHeight="1" x14ac:dyDescent="0.2">
      <c r="A41" s="259" t="s">
        <v>292</v>
      </c>
      <c r="B41" s="323">
        <v>0</v>
      </c>
      <c r="C41" s="323">
        <v>0</v>
      </c>
      <c r="D41" s="324">
        <v>0</v>
      </c>
    </row>
    <row r="42" spans="1:6" ht="17.100000000000001" customHeight="1" x14ac:dyDescent="0.2">
      <c r="A42" s="259" t="s">
        <v>291</v>
      </c>
      <c r="B42" s="323">
        <v>0</v>
      </c>
      <c r="C42" s="323">
        <v>0</v>
      </c>
      <c r="D42" s="324">
        <v>0</v>
      </c>
    </row>
    <row r="43" spans="1:6" ht="17.100000000000001" customHeight="1" x14ac:dyDescent="0.2">
      <c r="A43" s="258" t="s">
        <v>290</v>
      </c>
      <c r="B43" s="323">
        <v>0</v>
      </c>
      <c r="C43" s="323">
        <v>0</v>
      </c>
      <c r="D43" s="324">
        <v>0</v>
      </c>
    </row>
    <row r="44" spans="1:6" ht="17.100000000000001" customHeight="1" x14ac:dyDescent="0.2">
      <c r="A44" s="258" t="s">
        <v>289</v>
      </c>
      <c r="B44" s="323">
        <v>0</v>
      </c>
      <c r="C44" s="323">
        <v>0</v>
      </c>
      <c r="D44" s="324">
        <v>0</v>
      </c>
    </row>
    <row r="45" spans="1:6" ht="17.100000000000001" customHeight="1" x14ac:dyDescent="0.2">
      <c r="A45" s="258" t="s">
        <v>288</v>
      </c>
      <c r="B45" s="323">
        <v>0</v>
      </c>
      <c r="C45" s="323">
        <v>0</v>
      </c>
      <c r="D45" s="324">
        <v>0</v>
      </c>
    </row>
    <row r="46" spans="1:6" ht="17.100000000000001" customHeight="1" x14ac:dyDescent="0.2">
      <c r="A46" s="257" t="s">
        <v>287</v>
      </c>
      <c r="B46" s="323">
        <v>0</v>
      </c>
      <c r="C46" s="323">
        <v>0</v>
      </c>
      <c r="D46" s="324">
        <v>0</v>
      </c>
    </row>
    <row r="47" spans="1:6" ht="17.100000000000001" customHeight="1" x14ac:dyDescent="0.2">
      <c r="A47" s="257" t="s">
        <v>286</v>
      </c>
      <c r="B47" s="323">
        <v>0</v>
      </c>
      <c r="C47" s="323">
        <v>0</v>
      </c>
      <c r="D47" s="324">
        <v>0</v>
      </c>
    </row>
    <row r="48" spans="1:6" ht="17.100000000000001" customHeight="1" x14ac:dyDescent="0.2">
      <c r="A48" s="257" t="s">
        <v>285</v>
      </c>
      <c r="B48" s="323">
        <v>0</v>
      </c>
      <c r="C48" s="323">
        <v>0</v>
      </c>
      <c r="D48" s="324">
        <v>0</v>
      </c>
    </row>
    <row r="49" spans="1:4" ht="17.100000000000001" customHeight="1" x14ac:dyDescent="0.2">
      <c r="A49" s="257" t="s">
        <v>284</v>
      </c>
      <c r="B49" s="323">
        <v>0</v>
      </c>
      <c r="C49" s="261">
        <v>0</v>
      </c>
      <c r="D49" s="324">
        <v>0</v>
      </c>
    </row>
    <row r="50" spans="1:4" ht="17.100000000000001" customHeight="1" thickBot="1" x14ac:dyDescent="0.25">
      <c r="A50" s="256" t="s">
        <v>283</v>
      </c>
      <c r="B50" s="325">
        <f>SUM(B41:B49)</f>
        <v>0</v>
      </c>
      <c r="C50" s="325">
        <f>SUM(C41:C49)</f>
        <v>0</v>
      </c>
      <c r="D50" s="326">
        <f>SUM(D41:D49)</f>
        <v>0</v>
      </c>
    </row>
    <row r="51" spans="1:4" ht="17.100000000000001" customHeight="1" thickBot="1" x14ac:dyDescent="0.25">
      <c r="A51" s="256" t="s">
        <v>282</v>
      </c>
      <c r="B51" s="325">
        <v>0</v>
      </c>
      <c r="C51" s="325">
        <v>0</v>
      </c>
      <c r="D51" s="326">
        <v>0</v>
      </c>
    </row>
    <row r="52" spans="1:4" ht="17.100000000000001" customHeight="1" thickBot="1" x14ac:dyDescent="0.25">
      <c r="A52" s="256" t="s">
        <v>125</v>
      </c>
      <c r="B52" s="325">
        <v>579654</v>
      </c>
      <c r="C52" s="325">
        <v>572791</v>
      </c>
      <c r="D52" s="326">
        <v>585423</v>
      </c>
    </row>
    <row r="53" spans="1:4" ht="17.100000000000001" customHeight="1" thickBot="1" x14ac:dyDescent="0.25">
      <c r="A53" s="256" t="s">
        <v>281</v>
      </c>
      <c r="B53" s="325">
        <f>SUM(B16+B40+B51+B52)</f>
        <v>580607</v>
      </c>
      <c r="C53" s="325">
        <f t="shared" ref="C53:D53" si="0">SUM(C16+C40+C51+C52)</f>
        <v>573806</v>
      </c>
      <c r="D53" s="325">
        <f t="shared" si="0"/>
        <v>586673</v>
      </c>
    </row>
    <row r="54" spans="1:4" ht="17.100000000000001" customHeight="1" thickBot="1" x14ac:dyDescent="0.25">
      <c r="A54" s="255" t="s">
        <v>280</v>
      </c>
      <c r="B54" s="328">
        <f>SUM(B27+B50)</f>
        <v>580607</v>
      </c>
      <c r="C54" s="328">
        <f t="shared" ref="C54:D54" si="1">SUM(C27+C50)</f>
        <v>573806</v>
      </c>
      <c r="D54" s="328">
        <f t="shared" si="1"/>
        <v>586673</v>
      </c>
    </row>
    <row r="56" spans="1:4" x14ac:dyDescent="0.2">
      <c r="D56" s="254"/>
    </row>
    <row r="57" spans="1:4" x14ac:dyDescent="0.2">
      <c r="C57" s="254"/>
    </row>
  </sheetData>
  <mergeCells count="3">
    <mergeCell ref="B1:K1"/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Header xml:space="preserve">&amp;C&amp;8 7. melléklet </oddHeader>
  </headerFooter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V39"/>
  <sheetViews>
    <sheetView zoomScaleNormal="100" workbookViewId="0">
      <selection activeCell="H1" sqref="H1:H2"/>
    </sheetView>
  </sheetViews>
  <sheetFormatPr defaultRowHeight="12.75" x14ac:dyDescent="0.2"/>
  <cols>
    <col min="1" max="1" width="5.85546875" style="178" customWidth="1"/>
    <col min="2" max="2" width="38" style="145" customWidth="1"/>
    <col min="3" max="3" width="9.5703125" style="145" customWidth="1"/>
    <col min="4" max="4" width="10.5703125" style="145" customWidth="1"/>
    <col min="5" max="5" width="9.7109375" style="145" customWidth="1"/>
    <col min="6" max="7" width="10.140625" style="140" customWidth="1"/>
    <col min="8" max="8" width="9.85546875" style="140" customWidth="1"/>
    <col min="9" max="19" width="9.7109375" style="140" customWidth="1"/>
    <col min="20" max="22" width="9.140625" style="145"/>
    <col min="23" max="16384" width="9.140625" style="140"/>
  </cols>
  <sheetData>
    <row r="1" spans="1:22" ht="15" customHeight="1" x14ac:dyDescent="0.2">
      <c r="A1" s="740" t="s">
        <v>139</v>
      </c>
      <c r="B1" s="742" t="s">
        <v>140</v>
      </c>
      <c r="C1" s="740" t="s">
        <v>597</v>
      </c>
      <c r="D1" s="740" t="s">
        <v>644</v>
      </c>
      <c r="E1" s="740" t="s">
        <v>611</v>
      </c>
      <c r="F1" s="740" t="s">
        <v>617</v>
      </c>
      <c r="G1" s="740" t="s">
        <v>628</v>
      </c>
      <c r="H1" s="740" t="s">
        <v>645</v>
      </c>
      <c r="I1" s="744" t="s">
        <v>141</v>
      </c>
      <c r="J1" s="739"/>
      <c r="K1" s="739"/>
      <c r="L1" s="739"/>
      <c r="M1" s="739"/>
      <c r="N1" s="739"/>
      <c r="O1" s="739"/>
      <c r="P1" s="739"/>
      <c r="Q1" s="739"/>
      <c r="R1" s="739"/>
      <c r="S1" s="739"/>
      <c r="T1" s="739"/>
      <c r="U1" s="739"/>
      <c r="V1" s="739"/>
    </row>
    <row r="2" spans="1:22" ht="41.25" customHeight="1" x14ac:dyDescent="0.2">
      <c r="A2" s="741"/>
      <c r="B2" s="743"/>
      <c r="C2" s="741"/>
      <c r="D2" s="741"/>
      <c r="E2" s="741"/>
      <c r="F2" s="741"/>
      <c r="G2" s="741"/>
      <c r="H2" s="741"/>
      <c r="I2" s="740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</row>
    <row r="3" spans="1:22" x14ac:dyDescent="0.2">
      <c r="A3" s="141" t="s">
        <v>8</v>
      </c>
      <c r="B3" s="142" t="s">
        <v>142</v>
      </c>
      <c r="C3" s="143">
        <v>0</v>
      </c>
      <c r="D3" s="143">
        <v>0</v>
      </c>
      <c r="E3" s="143">
        <v>0</v>
      </c>
      <c r="F3" s="143">
        <v>0</v>
      </c>
      <c r="G3" s="143">
        <v>0</v>
      </c>
      <c r="H3" s="143">
        <v>0</v>
      </c>
      <c r="I3" s="144">
        <f t="shared" ref="I3:I13" si="0">SUM(D3:H3)</f>
        <v>0</v>
      </c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22" x14ac:dyDescent="0.2">
      <c r="A4" s="141" t="s">
        <v>30</v>
      </c>
      <c r="B4" s="142" t="s">
        <v>143</v>
      </c>
      <c r="C4" s="142">
        <v>0</v>
      </c>
      <c r="D4" s="142">
        <v>0</v>
      </c>
      <c r="E4" s="142">
        <v>0</v>
      </c>
      <c r="F4" s="142">
        <v>0</v>
      </c>
      <c r="G4" s="142">
        <v>0</v>
      </c>
      <c r="H4" s="142">
        <v>0</v>
      </c>
      <c r="I4" s="144">
        <f t="shared" si="0"/>
        <v>0</v>
      </c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22" x14ac:dyDescent="0.2">
      <c r="A5" s="141" t="s">
        <v>40</v>
      </c>
      <c r="B5" s="142" t="s">
        <v>144</v>
      </c>
      <c r="C5" s="143">
        <v>0</v>
      </c>
      <c r="D5" s="143">
        <v>0</v>
      </c>
      <c r="E5" s="143">
        <v>0</v>
      </c>
      <c r="F5" s="143">
        <v>0</v>
      </c>
      <c r="G5" s="143">
        <v>0</v>
      </c>
      <c r="H5" s="143">
        <v>0</v>
      </c>
      <c r="I5" s="144">
        <f t="shared" si="0"/>
        <v>0</v>
      </c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22" ht="38.25" x14ac:dyDescent="0.2">
      <c r="A6" s="146" t="s">
        <v>42</v>
      </c>
      <c r="B6" s="147" t="s">
        <v>145</v>
      </c>
      <c r="C6" s="142">
        <v>0</v>
      </c>
      <c r="D6" s="142">
        <v>0</v>
      </c>
      <c r="E6" s="142">
        <v>0</v>
      </c>
      <c r="F6" s="142">
        <v>0</v>
      </c>
      <c r="G6" s="142">
        <v>0</v>
      </c>
      <c r="H6" s="142">
        <v>0</v>
      </c>
      <c r="I6" s="144">
        <f t="shared" si="0"/>
        <v>0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</row>
    <row r="7" spans="1:22" ht="25.5" x14ac:dyDescent="0.2">
      <c r="A7" s="141"/>
      <c r="B7" s="147" t="s">
        <v>146</v>
      </c>
      <c r="C7" s="143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44">
        <f t="shared" si="0"/>
        <v>0</v>
      </c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22" x14ac:dyDescent="0.2">
      <c r="A8" s="141"/>
      <c r="B8" s="147" t="s">
        <v>147</v>
      </c>
      <c r="C8" s="143">
        <v>0</v>
      </c>
      <c r="D8" s="143">
        <v>0</v>
      </c>
      <c r="E8" s="143">
        <v>0</v>
      </c>
      <c r="F8" s="142">
        <v>0</v>
      </c>
      <c r="G8" s="142">
        <v>0</v>
      </c>
      <c r="H8" s="142">
        <v>0</v>
      </c>
      <c r="I8" s="144">
        <f t="shared" si="0"/>
        <v>0</v>
      </c>
      <c r="J8" s="145"/>
      <c r="K8" s="145"/>
      <c r="L8" s="145"/>
      <c r="M8" s="145"/>
      <c r="N8" s="145"/>
      <c r="O8" s="145"/>
      <c r="P8" s="145"/>
      <c r="Q8" s="145"/>
      <c r="R8" s="145"/>
      <c r="S8" s="145"/>
    </row>
    <row r="9" spans="1:22" x14ac:dyDescent="0.2">
      <c r="A9" s="141" t="s">
        <v>49</v>
      </c>
      <c r="B9" s="142" t="s">
        <v>148</v>
      </c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144">
        <f t="shared" si="0"/>
        <v>0</v>
      </c>
      <c r="J9" s="145"/>
      <c r="K9" s="145"/>
      <c r="L9" s="145"/>
      <c r="M9" s="145"/>
      <c r="N9" s="145"/>
      <c r="O9" s="145"/>
      <c r="P9" s="145"/>
      <c r="Q9" s="145"/>
      <c r="R9" s="145"/>
      <c r="S9" s="145"/>
    </row>
    <row r="10" spans="1:22" ht="15.75" customHeight="1" x14ac:dyDescent="0.2">
      <c r="A10" s="141" t="s">
        <v>57</v>
      </c>
      <c r="B10" s="142" t="s">
        <v>149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4">
        <f t="shared" si="0"/>
        <v>0</v>
      </c>
      <c r="J10" s="145"/>
      <c r="K10" s="145"/>
      <c r="L10" s="145"/>
      <c r="M10" s="145"/>
      <c r="N10" s="145"/>
      <c r="O10" s="145"/>
      <c r="P10" s="145"/>
      <c r="Q10" s="145"/>
      <c r="R10" s="145"/>
      <c r="S10" s="145"/>
    </row>
    <row r="11" spans="1:22" ht="15.75" customHeight="1" x14ac:dyDescent="0.2">
      <c r="A11" s="141" t="s">
        <v>59</v>
      </c>
      <c r="B11" s="142" t="s">
        <v>150</v>
      </c>
      <c r="C11" s="142">
        <v>0</v>
      </c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4">
        <f t="shared" si="0"/>
        <v>0</v>
      </c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22" ht="15.75" customHeight="1" x14ac:dyDescent="0.2">
      <c r="A12" s="148" t="s">
        <v>61</v>
      </c>
      <c r="B12" s="149" t="s">
        <v>151</v>
      </c>
      <c r="C12" s="150">
        <f t="shared" ref="C12:H12" si="1">C3+C4+C5+C6+C7+C9+C10+C11</f>
        <v>0</v>
      </c>
      <c r="D12" s="150">
        <f t="shared" si="1"/>
        <v>0</v>
      </c>
      <c r="E12" s="150">
        <f t="shared" si="1"/>
        <v>0</v>
      </c>
      <c r="F12" s="150">
        <f t="shared" si="1"/>
        <v>0</v>
      </c>
      <c r="G12" s="150">
        <f t="shared" si="1"/>
        <v>0</v>
      </c>
      <c r="H12" s="150">
        <f t="shared" si="1"/>
        <v>0</v>
      </c>
      <c r="I12" s="151">
        <f t="shared" si="0"/>
        <v>0</v>
      </c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</row>
    <row r="13" spans="1:22" x14ac:dyDescent="0.2">
      <c r="A13" s="153" t="s">
        <v>63</v>
      </c>
      <c r="B13" s="149" t="s">
        <v>152</v>
      </c>
      <c r="C13" s="150">
        <f t="shared" ref="C13:H13" si="2">C12/2</f>
        <v>0</v>
      </c>
      <c r="D13" s="150">
        <f t="shared" si="2"/>
        <v>0</v>
      </c>
      <c r="E13" s="150">
        <f t="shared" si="2"/>
        <v>0</v>
      </c>
      <c r="F13" s="150">
        <f t="shared" si="2"/>
        <v>0</v>
      </c>
      <c r="G13" s="150">
        <f t="shared" si="2"/>
        <v>0</v>
      </c>
      <c r="H13" s="150">
        <f t="shared" si="2"/>
        <v>0</v>
      </c>
      <c r="I13" s="151">
        <f t="shared" si="0"/>
        <v>0</v>
      </c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</row>
    <row r="14" spans="1:22" s="157" customFormat="1" ht="25.5" x14ac:dyDescent="0.2">
      <c r="A14" s="154" t="s">
        <v>71</v>
      </c>
      <c r="B14" s="155" t="s">
        <v>153</v>
      </c>
      <c r="C14" s="156">
        <f t="shared" ref="C14:H14" si="3">C15+C16+C17+C18+C19+C20+C21+C22+C25</f>
        <v>0</v>
      </c>
      <c r="D14" s="156">
        <f t="shared" si="3"/>
        <v>0</v>
      </c>
      <c r="E14" s="156">
        <f t="shared" si="3"/>
        <v>0</v>
      </c>
      <c r="F14" s="156">
        <f t="shared" si="3"/>
        <v>0</v>
      </c>
      <c r="G14" s="156">
        <f t="shared" si="3"/>
        <v>0</v>
      </c>
      <c r="H14" s="156">
        <f t="shared" si="3"/>
        <v>0</v>
      </c>
      <c r="I14" s="151">
        <f t="shared" ref="I14:I37" si="4">SUM(C14:H14)</f>
        <v>0</v>
      </c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s="157" customFormat="1" x14ac:dyDescent="0.2">
      <c r="A15" s="158" t="s">
        <v>154</v>
      </c>
      <c r="B15" s="159" t="s">
        <v>155</v>
      </c>
      <c r="C15" s="144">
        <v>0</v>
      </c>
      <c r="D15" s="144">
        <v>0</v>
      </c>
      <c r="E15" s="160">
        <v>0</v>
      </c>
      <c r="F15" s="144">
        <v>0</v>
      </c>
      <c r="G15" s="160">
        <v>0</v>
      </c>
      <c r="H15" s="144">
        <v>0</v>
      </c>
      <c r="I15" s="151">
        <f t="shared" si="4"/>
        <v>0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</row>
    <row r="16" spans="1:22" s="157" customFormat="1" ht="25.5" x14ac:dyDescent="0.2">
      <c r="A16" s="141" t="s">
        <v>156</v>
      </c>
      <c r="B16" s="161" t="s">
        <v>157</v>
      </c>
      <c r="C16" s="142">
        <v>0</v>
      </c>
      <c r="D16" s="142">
        <v>0</v>
      </c>
      <c r="E16" s="145">
        <v>0</v>
      </c>
      <c r="F16" s="142">
        <v>0</v>
      </c>
      <c r="G16" s="145">
        <v>0</v>
      </c>
      <c r="H16" s="142">
        <v>0</v>
      </c>
      <c r="I16" s="162">
        <f t="shared" si="4"/>
        <v>0</v>
      </c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</row>
    <row r="17" spans="1:22" x14ac:dyDescent="0.2">
      <c r="A17" s="141" t="s">
        <v>158</v>
      </c>
      <c r="B17" s="142" t="s">
        <v>159</v>
      </c>
      <c r="C17" s="142">
        <v>0</v>
      </c>
      <c r="D17" s="142">
        <v>0</v>
      </c>
      <c r="E17" s="145">
        <v>0</v>
      </c>
      <c r="F17" s="142">
        <v>0</v>
      </c>
      <c r="G17" s="145">
        <v>0</v>
      </c>
      <c r="H17" s="142">
        <v>0</v>
      </c>
      <c r="I17" s="162">
        <f t="shared" si="4"/>
        <v>0</v>
      </c>
      <c r="J17" s="145"/>
      <c r="K17" s="145"/>
      <c r="L17" s="145"/>
      <c r="M17" s="145"/>
      <c r="N17" s="145"/>
      <c r="O17" s="145"/>
      <c r="T17" s="140"/>
      <c r="U17" s="140"/>
      <c r="V17" s="140"/>
    </row>
    <row r="18" spans="1:22" x14ac:dyDescent="0.2">
      <c r="A18" s="141" t="s">
        <v>160</v>
      </c>
      <c r="B18" s="142" t="s">
        <v>161</v>
      </c>
      <c r="C18" s="142">
        <v>0</v>
      </c>
      <c r="D18" s="142">
        <v>0</v>
      </c>
      <c r="E18" s="145">
        <v>0</v>
      </c>
      <c r="F18" s="142">
        <v>0</v>
      </c>
      <c r="G18" s="145">
        <v>0</v>
      </c>
      <c r="H18" s="142">
        <v>0</v>
      </c>
      <c r="I18" s="162">
        <f t="shared" si="4"/>
        <v>0</v>
      </c>
      <c r="J18" s="145"/>
      <c r="K18" s="145"/>
      <c r="L18" s="145"/>
      <c r="M18" s="145"/>
      <c r="N18" s="145"/>
      <c r="O18" s="145"/>
      <c r="P18" s="145"/>
      <c r="Q18" s="145"/>
      <c r="R18" s="145"/>
      <c r="S18" s="145"/>
    </row>
    <row r="19" spans="1:22" x14ac:dyDescent="0.2">
      <c r="A19" s="141" t="s">
        <v>162</v>
      </c>
      <c r="B19" s="142" t="s">
        <v>163</v>
      </c>
      <c r="C19" s="142">
        <v>0</v>
      </c>
      <c r="D19" s="142">
        <v>0</v>
      </c>
      <c r="E19" s="145">
        <v>0</v>
      </c>
      <c r="F19" s="142">
        <v>0</v>
      </c>
      <c r="G19" s="145">
        <v>0</v>
      </c>
      <c r="H19" s="142">
        <v>0</v>
      </c>
      <c r="I19" s="162">
        <f t="shared" si="4"/>
        <v>0</v>
      </c>
      <c r="J19" s="145"/>
      <c r="K19" s="145"/>
      <c r="L19" s="145"/>
      <c r="M19" s="145"/>
      <c r="N19" s="145"/>
      <c r="O19" s="145"/>
      <c r="P19" s="145"/>
      <c r="Q19" s="145"/>
      <c r="R19" s="145"/>
      <c r="S19" s="145"/>
    </row>
    <row r="20" spans="1:22" ht="14.25" customHeight="1" x14ac:dyDescent="0.2">
      <c r="A20" s="141" t="s">
        <v>164</v>
      </c>
      <c r="B20" s="142" t="s">
        <v>165</v>
      </c>
      <c r="C20" s="142">
        <v>0</v>
      </c>
      <c r="D20" s="142">
        <v>0</v>
      </c>
      <c r="E20" s="145">
        <v>0</v>
      </c>
      <c r="F20" s="142">
        <v>0</v>
      </c>
      <c r="G20" s="145">
        <v>0</v>
      </c>
      <c r="H20" s="142">
        <v>0</v>
      </c>
      <c r="I20" s="162">
        <f t="shared" si="4"/>
        <v>0</v>
      </c>
      <c r="J20" s="145"/>
      <c r="K20" s="145"/>
      <c r="L20" s="145"/>
      <c r="M20" s="145"/>
      <c r="N20" s="145"/>
      <c r="O20" s="145"/>
      <c r="P20" s="145"/>
      <c r="Q20" s="145"/>
      <c r="R20" s="145"/>
      <c r="S20" s="145"/>
    </row>
    <row r="21" spans="1:22" ht="12" customHeight="1" x14ac:dyDescent="0.2">
      <c r="A21" s="141" t="s">
        <v>166</v>
      </c>
      <c r="B21" s="142" t="s">
        <v>167</v>
      </c>
      <c r="C21" s="142">
        <v>0</v>
      </c>
      <c r="D21" s="142">
        <v>0</v>
      </c>
      <c r="E21" s="145">
        <v>0</v>
      </c>
      <c r="F21" s="142">
        <v>0</v>
      </c>
      <c r="G21" s="145">
        <v>0</v>
      </c>
      <c r="H21" s="142">
        <v>0</v>
      </c>
      <c r="I21" s="162">
        <f t="shared" si="4"/>
        <v>0</v>
      </c>
      <c r="J21" s="145"/>
      <c r="K21" s="145"/>
      <c r="L21" s="145"/>
      <c r="M21" s="145"/>
      <c r="N21" s="145"/>
      <c r="O21" s="145"/>
      <c r="P21" s="145"/>
      <c r="Q21" s="145"/>
      <c r="R21" s="145"/>
      <c r="S21" s="145"/>
    </row>
    <row r="22" spans="1:22" s="164" customFormat="1" x14ac:dyDescent="0.2">
      <c r="A22" s="146" t="s">
        <v>168</v>
      </c>
      <c r="B22" s="163" t="s">
        <v>169</v>
      </c>
      <c r="C22" s="142">
        <v>0</v>
      </c>
      <c r="D22" s="142">
        <v>0</v>
      </c>
      <c r="E22" s="145">
        <v>0</v>
      </c>
      <c r="F22" s="142">
        <v>0</v>
      </c>
      <c r="G22" s="145">
        <v>0</v>
      </c>
      <c r="H22" s="142">
        <v>0</v>
      </c>
      <c r="I22" s="162">
        <f t="shared" si="4"/>
        <v>0</v>
      </c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</row>
    <row r="23" spans="1:22" s="164" customFormat="1" x14ac:dyDescent="0.2">
      <c r="A23" s="146"/>
      <c r="B23" s="161" t="s">
        <v>170</v>
      </c>
      <c r="C23" s="142">
        <v>0</v>
      </c>
      <c r="D23" s="142">
        <v>0</v>
      </c>
      <c r="E23" s="142">
        <v>0</v>
      </c>
      <c r="F23" s="142">
        <v>0</v>
      </c>
      <c r="G23" s="142">
        <v>0</v>
      </c>
      <c r="H23" s="142">
        <v>0</v>
      </c>
      <c r="I23" s="162">
        <f t="shared" si="4"/>
        <v>0</v>
      </c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</row>
    <row r="24" spans="1:22" x14ac:dyDescent="0.2">
      <c r="A24" s="146"/>
      <c r="B24" s="142" t="s">
        <v>171</v>
      </c>
      <c r="C24" s="142">
        <v>0</v>
      </c>
      <c r="D24" s="142">
        <v>0</v>
      </c>
      <c r="E24" s="142">
        <v>0</v>
      </c>
      <c r="F24" s="142">
        <v>0</v>
      </c>
      <c r="G24" s="142">
        <v>0</v>
      </c>
      <c r="H24" s="142">
        <v>0</v>
      </c>
      <c r="I24" s="165">
        <f t="shared" si="4"/>
        <v>0</v>
      </c>
      <c r="J24" s="145"/>
      <c r="K24" s="145"/>
      <c r="L24" s="145"/>
      <c r="M24" s="145"/>
      <c r="N24" s="145"/>
      <c r="O24" s="145"/>
      <c r="P24" s="145"/>
      <c r="Q24" s="145"/>
      <c r="R24" s="145"/>
      <c r="S24" s="145"/>
    </row>
    <row r="25" spans="1:22" s="164" customFormat="1" ht="25.5" x14ac:dyDescent="0.2">
      <c r="A25" s="166">
        <v>19</v>
      </c>
      <c r="B25" s="167" t="s">
        <v>172</v>
      </c>
      <c r="C25" s="168">
        <v>0</v>
      </c>
      <c r="D25" s="168">
        <v>0</v>
      </c>
      <c r="E25" s="168">
        <v>0</v>
      </c>
      <c r="F25" s="168">
        <v>0</v>
      </c>
      <c r="G25" s="168">
        <v>0</v>
      </c>
      <c r="H25" s="168">
        <v>0</v>
      </c>
      <c r="I25" s="165">
        <f t="shared" si="4"/>
        <v>0</v>
      </c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</row>
    <row r="26" spans="1:22" s="164" customFormat="1" ht="38.25" collapsed="1" x14ac:dyDescent="0.2">
      <c r="A26" s="154" t="s">
        <v>173</v>
      </c>
      <c r="B26" s="155" t="s">
        <v>174</v>
      </c>
      <c r="C26" s="149">
        <f t="shared" ref="C26:H26" si="5">C27+C28+C29+C30+C31+C32+C33+C36</f>
        <v>0</v>
      </c>
      <c r="D26" s="149">
        <f t="shared" si="5"/>
        <v>0</v>
      </c>
      <c r="E26" s="149">
        <f t="shared" si="5"/>
        <v>0</v>
      </c>
      <c r="F26" s="149">
        <f t="shared" si="5"/>
        <v>0</v>
      </c>
      <c r="G26" s="149">
        <f t="shared" si="5"/>
        <v>0</v>
      </c>
      <c r="H26" s="149">
        <f t="shared" si="5"/>
        <v>0</v>
      </c>
      <c r="I26" s="151">
        <f t="shared" si="4"/>
        <v>0</v>
      </c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</row>
    <row r="27" spans="1:22" s="164" customFormat="1" x14ac:dyDescent="0.2">
      <c r="A27" s="169" t="s">
        <v>175</v>
      </c>
      <c r="B27" s="159" t="s">
        <v>155</v>
      </c>
      <c r="C27" s="170">
        <v>0</v>
      </c>
      <c r="D27" s="144">
        <v>0</v>
      </c>
      <c r="E27" s="170">
        <v>0</v>
      </c>
      <c r="F27" s="144">
        <v>0</v>
      </c>
      <c r="G27" s="170">
        <v>0</v>
      </c>
      <c r="H27" s="144">
        <v>0</v>
      </c>
      <c r="I27" s="151">
        <f t="shared" si="4"/>
        <v>0</v>
      </c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</row>
    <row r="28" spans="1:22" s="164" customFormat="1" ht="25.5" x14ac:dyDescent="0.2">
      <c r="A28" s="146" t="s">
        <v>176</v>
      </c>
      <c r="B28" s="161" t="s">
        <v>157</v>
      </c>
      <c r="C28" s="143">
        <v>0</v>
      </c>
      <c r="D28" s="143">
        <v>0</v>
      </c>
      <c r="E28" s="143">
        <v>0</v>
      </c>
      <c r="F28" s="142">
        <v>0</v>
      </c>
      <c r="G28" s="142">
        <v>0</v>
      </c>
      <c r="H28" s="142">
        <v>0</v>
      </c>
      <c r="I28" s="162">
        <f t="shared" si="4"/>
        <v>0</v>
      </c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</row>
    <row r="29" spans="1:22" s="164" customFormat="1" x14ac:dyDescent="0.2">
      <c r="A29" s="146" t="s">
        <v>177</v>
      </c>
      <c r="B29" s="142" t="s">
        <v>159</v>
      </c>
      <c r="C29" s="143">
        <v>0</v>
      </c>
      <c r="D29" s="143">
        <v>0</v>
      </c>
      <c r="E29" s="143">
        <v>0</v>
      </c>
      <c r="F29" s="142">
        <v>0</v>
      </c>
      <c r="G29" s="142">
        <v>0</v>
      </c>
      <c r="H29" s="142">
        <v>0</v>
      </c>
      <c r="I29" s="162">
        <f t="shared" si="4"/>
        <v>0</v>
      </c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</row>
    <row r="30" spans="1:22" s="164" customFormat="1" x14ac:dyDescent="0.2">
      <c r="A30" s="146" t="s">
        <v>178</v>
      </c>
      <c r="B30" s="142" t="s">
        <v>161</v>
      </c>
      <c r="C30" s="143">
        <v>0</v>
      </c>
      <c r="D30" s="143">
        <v>0</v>
      </c>
      <c r="E30" s="143">
        <v>0</v>
      </c>
      <c r="F30" s="142">
        <v>0</v>
      </c>
      <c r="G30" s="142">
        <v>0</v>
      </c>
      <c r="H30" s="142">
        <v>0</v>
      </c>
      <c r="I30" s="162">
        <f t="shared" si="4"/>
        <v>0</v>
      </c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</row>
    <row r="31" spans="1:22" s="164" customFormat="1" x14ac:dyDescent="0.2">
      <c r="A31" s="146" t="s">
        <v>179</v>
      </c>
      <c r="B31" s="142" t="s">
        <v>163</v>
      </c>
      <c r="C31" s="143">
        <v>0</v>
      </c>
      <c r="D31" s="143">
        <v>0</v>
      </c>
      <c r="E31" s="143">
        <v>0</v>
      </c>
      <c r="F31" s="142">
        <v>0</v>
      </c>
      <c r="G31" s="142">
        <v>0</v>
      </c>
      <c r="H31" s="142">
        <v>0</v>
      </c>
      <c r="I31" s="162">
        <f t="shared" si="4"/>
        <v>0</v>
      </c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</row>
    <row r="32" spans="1:22" s="164" customFormat="1" ht="11.25" customHeight="1" x14ac:dyDescent="0.2">
      <c r="A32" s="146" t="s">
        <v>180</v>
      </c>
      <c r="B32" s="142" t="s">
        <v>165</v>
      </c>
      <c r="C32" s="143">
        <v>0</v>
      </c>
      <c r="D32" s="143">
        <v>0</v>
      </c>
      <c r="E32" s="143">
        <v>0</v>
      </c>
      <c r="F32" s="142">
        <v>0</v>
      </c>
      <c r="G32" s="142">
        <v>0</v>
      </c>
      <c r="H32" s="142">
        <v>0</v>
      </c>
      <c r="I32" s="162">
        <f t="shared" si="4"/>
        <v>0</v>
      </c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</row>
    <row r="33" spans="1:22" x14ac:dyDescent="0.2">
      <c r="A33" s="146" t="s">
        <v>181</v>
      </c>
      <c r="B33" s="163" t="s">
        <v>169</v>
      </c>
      <c r="C33" s="171">
        <v>0</v>
      </c>
      <c r="D33" s="171">
        <v>0</v>
      </c>
      <c r="E33" s="171">
        <v>0</v>
      </c>
      <c r="F33" s="172">
        <v>0</v>
      </c>
      <c r="G33" s="172">
        <v>0</v>
      </c>
      <c r="H33" s="172">
        <v>0</v>
      </c>
      <c r="I33" s="162">
        <f t="shared" si="4"/>
        <v>0</v>
      </c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</row>
    <row r="34" spans="1:22" x14ac:dyDescent="0.2">
      <c r="A34" s="146"/>
      <c r="B34" s="161" t="s">
        <v>170</v>
      </c>
      <c r="C34" s="171">
        <v>0</v>
      </c>
      <c r="D34" s="172">
        <v>0</v>
      </c>
      <c r="E34" s="171">
        <v>0</v>
      </c>
      <c r="F34" s="171">
        <v>0</v>
      </c>
      <c r="G34" s="171">
        <v>0</v>
      </c>
      <c r="H34" s="171">
        <v>0</v>
      </c>
      <c r="I34" s="162">
        <f t="shared" si="4"/>
        <v>0</v>
      </c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</row>
    <row r="35" spans="1:22" x14ac:dyDescent="0.2">
      <c r="A35" s="146"/>
      <c r="B35" s="142" t="s">
        <v>171</v>
      </c>
      <c r="C35" s="171">
        <v>0</v>
      </c>
      <c r="D35" s="172">
        <v>0</v>
      </c>
      <c r="E35" s="171">
        <v>0</v>
      </c>
      <c r="F35" s="172">
        <v>0</v>
      </c>
      <c r="G35" s="172">
        <v>0</v>
      </c>
      <c r="H35" s="172">
        <v>0</v>
      </c>
      <c r="I35" s="162">
        <f t="shared" si="4"/>
        <v>0</v>
      </c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</row>
    <row r="36" spans="1:22" s="164" customFormat="1" ht="29.25" customHeight="1" x14ac:dyDescent="0.2">
      <c r="A36" s="166" t="s">
        <v>182</v>
      </c>
      <c r="B36" s="147" t="s">
        <v>172</v>
      </c>
      <c r="C36" s="143">
        <v>0</v>
      </c>
      <c r="D36" s="142">
        <v>0</v>
      </c>
      <c r="E36" s="143">
        <v>0</v>
      </c>
      <c r="F36" s="142">
        <v>0</v>
      </c>
      <c r="G36" s="142">
        <v>0</v>
      </c>
      <c r="H36" s="142">
        <v>0</v>
      </c>
      <c r="I36" s="165">
        <f t="shared" si="4"/>
        <v>0</v>
      </c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</row>
    <row r="37" spans="1:22" s="164" customFormat="1" ht="15" customHeight="1" x14ac:dyDescent="0.2">
      <c r="A37" s="154" t="s">
        <v>183</v>
      </c>
      <c r="B37" s="174" t="s">
        <v>184</v>
      </c>
      <c r="C37" s="149">
        <f t="shared" ref="C37:H37" si="6">C14+C26</f>
        <v>0</v>
      </c>
      <c r="D37" s="149">
        <f t="shared" si="6"/>
        <v>0</v>
      </c>
      <c r="E37" s="149">
        <f t="shared" si="6"/>
        <v>0</v>
      </c>
      <c r="F37" s="149">
        <f t="shared" si="6"/>
        <v>0</v>
      </c>
      <c r="G37" s="149">
        <f t="shared" si="6"/>
        <v>0</v>
      </c>
      <c r="H37" s="149">
        <f t="shared" si="6"/>
        <v>0</v>
      </c>
      <c r="I37" s="165">
        <f t="shared" si="4"/>
        <v>0</v>
      </c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</row>
    <row r="38" spans="1:22" s="164" customFormat="1" ht="30" customHeight="1" x14ac:dyDescent="0.2">
      <c r="A38" s="148" t="s">
        <v>185</v>
      </c>
      <c r="B38" s="175" t="s">
        <v>186</v>
      </c>
      <c r="C38" s="149">
        <f t="shared" ref="C38:H38" si="7">C13-C37</f>
        <v>0</v>
      </c>
      <c r="D38" s="149">
        <f t="shared" si="7"/>
        <v>0</v>
      </c>
      <c r="E38" s="149">
        <f t="shared" si="7"/>
        <v>0</v>
      </c>
      <c r="F38" s="149">
        <f t="shared" si="7"/>
        <v>0</v>
      </c>
      <c r="G38" s="149">
        <f t="shared" si="7"/>
        <v>0</v>
      </c>
      <c r="H38" s="149">
        <f t="shared" si="7"/>
        <v>0</v>
      </c>
      <c r="I38" s="149">
        <f>SUM(D38:H38)</f>
        <v>0</v>
      </c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</row>
    <row r="39" spans="1:22" s="164" customFormat="1" ht="15" customHeight="1" x14ac:dyDescent="0.2">
      <c r="A39" s="176"/>
      <c r="B39" s="177"/>
      <c r="C39" s="152"/>
      <c r="D39" s="152"/>
      <c r="E39" s="152"/>
      <c r="T39" s="152"/>
      <c r="U39" s="152"/>
      <c r="V39" s="152"/>
    </row>
  </sheetData>
  <mergeCells count="2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R1:R2"/>
  </mergeCells>
  <printOptions horizontalCentered="1" headings="1"/>
  <pageMargins left="0.19685039370078741" right="0.19685039370078741" top="1.1417322834645669" bottom="0.74803149606299213" header="0.31496062992125984" footer="0.31496062992125984"/>
  <pageSetup paperSize="9" scale="50" orientation="landscape" r:id="rId1"/>
  <headerFooter>
    <oddHeader xml:space="preserve">&amp;C&amp;"-,Félkövér"Az önkormányzat adósságot keletkeztető ügyleteiből &amp;"Times New Roman,Félkövér"&amp;12eredő fizetési kötelezettség bemutatása  &amp;8 </oddHeader>
    <oddFooter>&amp;L&amp;8&amp;D&amp;T&amp;C&amp;8&amp;Z&amp;F&amp;R&amp;8&amp;P/&amp;N&amp;11</oddFooter>
  </headerFooter>
  <colBreaks count="2" manualBreakCount="2">
    <brk id="8" max="53" man="1"/>
    <brk id="15" max="5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>
      <selection activeCell="J10" sqref="J10"/>
    </sheetView>
  </sheetViews>
  <sheetFormatPr defaultRowHeight="15" x14ac:dyDescent="0.25"/>
  <cols>
    <col min="1" max="1" width="27.42578125" customWidth="1"/>
    <col min="2" max="2" width="11.28515625" customWidth="1"/>
    <col min="3" max="3" width="13.85546875" customWidth="1"/>
    <col min="4" max="4" width="11" customWidth="1"/>
    <col min="5" max="5" width="13.28515625" customWidth="1"/>
    <col min="6" max="6" width="13.140625" customWidth="1"/>
    <col min="7" max="7" width="13" customWidth="1"/>
    <col min="8" max="8" width="13.140625" customWidth="1"/>
    <col min="257" max="257" width="27.42578125" customWidth="1"/>
    <col min="258" max="258" width="13.5703125" customWidth="1"/>
    <col min="259" max="259" width="13.85546875" customWidth="1"/>
    <col min="260" max="260" width="12.85546875" customWidth="1"/>
    <col min="261" max="261" width="14.5703125" customWidth="1"/>
    <col min="262" max="262" width="15.140625" customWidth="1"/>
    <col min="263" max="263" width="13" customWidth="1"/>
    <col min="264" max="264" width="13.140625" customWidth="1"/>
    <col min="513" max="513" width="27.42578125" customWidth="1"/>
    <col min="514" max="514" width="13.5703125" customWidth="1"/>
    <col min="515" max="515" width="13.85546875" customWidth="1"/>
    <col min="516" max="516" width="12.85546875" customWidth="1"/>
    <col min="517" max="517" width="14.5703125" customWidth="1"/>
    <col min="518" max="518" width="15.140625" customWidth="1"/>
    <col min="519" max="519" width="13" customWidth="1"/>
    <col min="520" max="520" width="13.140625" customWidth="1"/>
    <col min="769" max="769" width="27.42578125" customWidth="1"/>
    <col min="770" max="770" width="13.5703125" customWidth="1"/>
    <col min="771" max="771" width="13.85546875" customWidth="1"/>
    <col min="772" max="772" width="12.85546875" customWidth="1"/>
    <col min="773" max="773" width="14.5703125" customWidth="1"/>
    <col min="774" max="774" width="15.140625" customWidth="1"/>
    <col min="775" max="775" width="13" customWidth="1"/>
    <col min="776" max="776" width="13.140625" customWidth="1"/>
    <col min="1025" max="1025" width="27.42578125" customWidth="1"/>
    <col min="1026" max="1026" width="13.5703125" customWidth="1"/>
    <col min="1027" max="1027" width="13.85546875" customWidth="1"/>
    <col min="1028" max="1028" width="12.85546875" customWidth="1"/>
    <col min="1029" max="1029" width="14.5703125" customWidth="1"/>
    <col min="1030" max="1030" width="15.140625" customWidth="1"/>
    <col min="1031" max="1031" width="13" customWidth="1"/>
    <col min="1032" max="1032" width="13.140625" customWidth="1"/>
    <col min="1281" max="1281" width="27.42578125" customWidth="1"/>
    <col min="1282" max="1282" width="13.5703125" customWidth="1"/>
    <col min="1283" max="1283" width="13.85546875" customWidth="1"/>
    <col min="1284" max="1284" width="12.85546875" customWidth="1"/>
    <col min="1285" max="1285" width="14.5703125" customWidth="1"/>
    <col min="1286" max="1286" width="15.140625" customWidth="1"/>
    <col min="1287" max="1287" width="13" customWidth="1"/>
    <col min="1288" max="1288" width="13.140625" customWidth="1"/>
    <col min="1537" max="1537" width="27.42578125" customWidth="1"/>
    <col min="1538" max="1538" width="13.5703125" customWidth="1"/>
    <col min="1539" max="1539" width="13.85546875" customWidth="1"/>
    <col min="1540" max="1540" width="12.85546875" customWidth="1"/>
    <col min="1541" max="1541" width="14.5703125" customWidth="1"/>
    <col min="1542" max="1542" width="15.140625" customWidth="1"/>
    <col min="1543" max="1543" width="13" customWidth="1"/>
    <col min="1544" max="1544" width="13.140625" customWidth="1"/>
    <col min="1793" max="1793" width="27.42578125" customWidth="1"/>
    <col min="1794" max="1794" width="13.5703125" customWidth="1"/>
    <col min="1795" max="1795" width="13.85546875" customWidth="1"/>
    <col min="1796" max="1796" width="12.85546875" customWidth="1"/>
    <col min="1797" max="1797" width="14.5703125" customWidth="1"/>
    <col min="1798" max="1798" width="15.140625" customWidth="1"/>
    <col min="1799" max="1799" width="13" customWidth="1"/>
    <col min="1800" max="1800" width="13.140625" customWidth="1"/>
    <col min="2049" max="2049" width="27.42578125" customWidth="1"/>
    <col min="2050" max="2050" width="13.5703125" customWidth="1"/>
    <col min="2051" max="2051" width="13.85546875" customWidth="1"/>
    <col min="2052" max="2052" width="12.85546875" customWidth="1"/>
    <col min="2053" max="2053" width="14.5703125" customWidth="1"/>
    <col min="2054" max="2054" width="15.140625" customWidth="1"/>
    <col min="2055" max="2055" width="13" customWidth="1"/>
    <col min="2056" max="2056" width="13.140625" customWidth="1"/>
    <col min="2305" max="2305" width="27.42578125" customWidth="1"/>
    <col min="2306" max="2306" width="13.5703125" customWidth="1"/>
    <col min="2307" max="2307" width="13.85546875" customWidth="1"/>
    <col min="2308" max="2308" width="12.85546875" customWidth="1"/>
    <col min="2309" max="2309" width="14.5703125" customWidth="1"/>
    <col min="2310" max="2310" width="15.140625" customWidth="1"/>
    <col min="2311" max="2311" width="13" customWidth="1"/>
    <col min="2312" max="2312" width="13.140625" customWidth="1"/>
    <col min="2561" max="2561" width="27.42578125" customWidth="1"/>
    <col min="2562" max="2562" width="13.5703125" customWidth="1"/>
    <col min="2563" max="2563" width="13.85546875" customWidth="1"/>
    <col min="2564" max="2564" width="12.85546875" customWidth="1"/>
    <col min="2565" max="2565" width="14.5703125" customWidth="1"/>
    <col min="2566" max="2566" width="15.140625" customWidth="1"/>
    <col min="2567" max="2567" width="13" customWidth="1"/>
    <col min="2568" max="2568" width="13.140625" customWidth="1"/>
    <col min="2817" max="2817" width="27.42578125" customWidth="1"/>
    <col min="2818" max="2818" width="13.5703125" customWidth="1"/>
    <col min="2819" max="2819" width="13.85546875" customWidth="1"/>
    <col min="2820" max="2820" width="12.85546875" customWidth="1"/>
    <col min="2821" max="2821" width="14.5703125" customWidth="1"/>
    <col min="2822" max="2822" width="15.140625" customWidth="1"/>
    <col min="2823" max="2823" width="13" customWidth="1"/>
    <col min="2824" max="2824" width="13.140625" customWidth="1"/>
    <col min="3073" max="3073" width="27.42578125" customWidth="1"/>
    <col min="3074" max="3074" width="13.5703125" customWidth="1"/>
    <col min="3075" max="3075" width="13.85546875" customWidth="1"/>
    <col min="3076" max="3076" width="12.85546875" customWidth="1"/>
    <col min="3077" max="3077" width="14.5703125" customWidth="1"/>
    <col min="3078" max="3078" width="15.140625" customWidth="1"/>
    <col min="3079" max="3079" width="13" customWidth="1"/>
    <col min="3080" max="3080" width="13.140625" customWidth="1"/>
    <col min="3329" max="3329" width="27.42578125" customWidth="1"/>
    <col min="3330" max="3330" width="13.5703125" customWidth="1"/>
    <col min="3331" max="3331" width="13.85546875" customWidth="1"/>
    <col min="3332" max="3332" width="12.85546875" customWidth="1"/>
    <col min="3333" max="3333" width="14.5703125" customWidth="1"/>
    <col min="3334" max="3334" width="15.140625" customWidth="1"/>
    <col min="3335" max="3335" width="13" customWidth="1"/>
    <col min="3336" max="3336" width="13.140625" customWidth="1"/>
    <col min="3585" max="3585" width="27.42578125" customWidth="1"/>
    <col min="3586" max="3586" width="13.5703125" customWidth="1"/>
    <col min="3587" max="3587" width="13.85546875" customWidth="1"/>
    <col min="3588" max="3588" width="12.85546875" customWidth="1"/>
    <col min="3589" max="3589" width="14.5703125" customWidth="1"/>
    <col min="3590" max="3590" width="15.140625" customWidth="1"/>
    <col min="3591" max="3591" width="13" customWidth="1"/>
    <col min="3592" max="3592" width="13.140625" customWidth="1"/>
    <col min="3841" max="3841" width="27.42578125" customWidth="1"/>
    <col min="3842" max="3842" width="13.5703125" customWidth="1"/>
    <col min="3843" max="3843" width="13.85546875" customWidth="1"/>
    <col min="3844" max="3844" width="12.85546875" customWidth="1"/>
    <col min="3845" max="3845" width="14.5703125" customWidth="1"/>
    <col min="3846" max="3846" width="15.140625" customWidth="1"/>
    <col min="3847" max="3847" width="13" customWidth="1"/>
    <col min="3848" max="3848" width="13.140625" customWidth="1"/>
    <col min="4097" max="4097" width="27.42578125" customWidth="1"/>
    <col min="4098" max="4098" width="13.5703125" customWidth="1"/>
    <col min="4099" max="4099" width="13.85546875" customWidth="1"/>
    <col min="4100" max="4100" width="12.85546875" customWidth="1"/>
    <col min="4101" max="4101" width="14.5703125" customWidth="1"/>
    <col min="4102" max="4102" width="15.140625" customWidth="1"/>
    <col min="4103" max="4103" width="13" customWidth="1"/>
    <col min="4104" max="4104" width="13.140625" customWidth="1"/>
    <col min="4353" max="4353" width="27.42578125" customWidth="1"/>
    <col min="4354" max="4354" width="13.5703125" customWidth="1"/>
    <col min="4355" max="4355" width="13.85546875" customWidth="1"/>
    <col min="4356" max="4356" width="12.85546875" customWidth="1"/>
    <col min="4357" max="4357" width="14.5703125" customWidth="1"/>
    <col min="4358" max="4358" width="15.140625" customWidth="1"/>
    <col min="4359" max="4359" width="13" customWidth="1"/>
    <col min="4360" max="4360" width="13.140625" customWidth="1"/>
    <col min="4609" max="4609" width="27.42578125" customWidth="1"/>
    <col min="4610" max="4610" width="13.5703125" customWidth="1"/>
    <col min="4611" max="4611" width="13.85546875" customWidth="1"/>
    <col min="4612" max="4612" width="12.85546875" customWidth="1"/>
    <col min="4613" max="4613" width="14.5703125" customWidth="1"/>
    <col min="4614" max="4614" width="15.140625" customWidth="1"/>
    <col min="4615" max="4615" width="13" customWidth="1"/>
    <col min="4616" max="4616" width="13.140625" customWidth="1"/>
    <col min="4865" max="4865" width="27.42578125" customWidth="1"/>
    <col min="4866" max="4866" width="13.5703125" customWidth="1"/>
    <col min="4867" max="4867" width="13.85546875" customWidth="1"/>
    <col min="4868" max="4868" width="12.85546875" customWidth="1"/>
    <col min="4869" max="4869" width="14.5703125" customWidth="1"/>
    <col min="4870" max="4870" width="15.140625" customWidth="1"/>
    <col min="4871" max="4871" width="13" customWidth="1"/>
    <col min="4872" max="4872" width="13.140625" customWidth="1"/>
    <col min="5121" max="5121" width="27.42578125" customWidth="1"/>
    <col min="5122" max="5122" width="13.5703125" customWidth="1"/>
    <col min="5123" max="5123" width="13.85546875" customWidth="1"/>
    <col min="5124" max="5124" width="12.85546875" customWidth="1"/>
    <col min="5125" max="5125" width="14.5703125" customWidth="1"/>
    <col min="5126" max="5126" width="15.140625" customWidth="1"/>
    <col min="5127" max="5127" width="13" customWidth="1"/>
    <col min="5128" max="5128" width="13.140625" customWidth="1"/>
    <col min="5377" max="5377" width="27.42578125" customWidth="1"/>
    <col min="5378" max="5378" width="13.5703125" customWidth="1"/>
    <col min="5379" max="5379" width="13.85546875" customWidth="1"/>
    <col min="5380" max="5380" width="12.85546875" customWidth="1"/>
    <col min="5381" max="5381" width="14.5703125" customWidth="1"/>
    <col min="5382" max="5382" width="15.140625" customWidth="1"/>
    <col min="5383" max="5383" width="13" customWidth="1"/>
    <col min="5384" max="5384" width="13.140625" customWidth="1"/>
    <col min="5633" max="5633" width="27.42578125" customWidth="1"/>
    <col min="5634" max="5634" width="13.5703125" customWidth="1"/>
    <col min="5635" max="5635" width="13.85546875" customWidth="1"/>
    <col min="5636" max="5636" width="12.85546875" customWidth="1"/>
    <col min="5637" max="5637" width="14.5703125" customWidth="1"/>
    <col min="5638" max="5638" width="15.140625" customWidth="1"/>
    <col min="5639" max="5639" width="13" customWidth="1"/>
    <col min="5640" max="5640" width="13.140625" customWidth="1"/>
    <col min="5889" max="5889" width="27.42578125" customWidth="1"/>
    <col min="5890" max="5890" width="13.5703125" customWidth="1"/>
    <col min="5891" max="5891" width="13.85546875" customWidth="1"/>
    <col min="5892" max="5892" width="12.85546875" customWidth="1"/>
    <col min="5893" max="5893" width="14.5703125" customWidth="1"/>
    <col min="5894" max="5894" width="15.140625" customWidth="1"/>
    <col min="5895" max="5895" width="13" customWidth="1"/>
    <col min="5896" max="5896" width="13.140625" customWidth="1"/>
    <col min="6145" max="6145" width="27.42578125" customWidth="1"/>
    <col min="6146" max="6146" width="13.5703125" customWidth="1"/>
    <col min="6147" max="6147" width="13.85546875" customWidth="1"/>
    <col min="6148" max="6148" width="12.85546875" customWidth="1"/>
    <col min="6149" max="6149" width="14.5703125" customWidth="1"/>
    <col min="6150" max="6150" width="15.140625" customWidth="1"/>
    <col min="6151" max="6151" width="13" customWidth="1"/>
    <col min="6152" max="6152" width="13.140625" customWidth="1"/>
    <col min="6401" max="6401" width="27.42578125" customWidth="1"/>
    <col min="6402" max="6402" width="13.5703125" customWidth="1"/>
    <col min="6403" max="6403" width="13.85546875" customWidth="1"/>
    <col min="6404" max="6404" width="12.85546875" customWidth="1"/>
    <col min="6405" max="6405" width="14.5703125" customWidth="1"/>
    <col min="6406" max="6406" width="15.140625" customWidth="1"/>
    <col min="6407" max="6407" width="13" customWidth="1"/>
    <col min="6408" max="6408" width="13.140625" customWidth="1"/>
    <col min="6657" max="6657" width="27.42578125" customWidth="1"/>
    <col min="6658" max="6658" width="13.5703125" customWidth="1"/>
    <col min="6659" max="6659" width="13.85546875" customWidth="1"/>
    <col min="6660" max="6660" width="12.85546875" customWidth="1"/>
    <col min="6661" max="6661" width="14.5703125" customWidth="1"/>
    <col min="6662" max="6662" width="15.140625" customWidth="1"/>
    <col min="6663" max="6663" width="13" customWidth="1"/>
    <col min="6664" max="6664" width="13.140625" customWidth="1"/>
    <col min="6913" max="6913" width="27.42578125" customWidth="1"/>
    <col min="6914" max="6914" width="13.5703125" customWidth="1"/>
    <col min="6915" max="6915" width="13.85546875" customWidth="1"/>
    <col min="6916" max="6916" width="12.85546875" customWidth="1"/>
    <col min="6917" max="6917" width="14.5703125" customWidth="1"/>
    <col min="6918" max="6918" width="15.140625" customWidth="1"/>
    <col min="6919" max="6919" width="13" customWidth="1"/>
    <col min="6920" max="6920" width="13.140625" customWidth="1"/>
    <col min="7169" max="7169" width="27.42578125" customWidth="1"/>
    <col min="7170" max="7170" width="13.5703125" customWidth="1"/>
    <col min="7171" max="7171" width="13.85546875" customWidth="1"/>
    <col min="7172" max="7172" width="12.85546875" customWidth="1"/>
    <col min="7173" max="7173" width="14.5703125" customWidth="1"/>
    <col min="7174" max="7174" width="15.140625" customWidth="1"/>
    <col min="7175" max="7175" width="13" customWidth="1"/>
    <col min="7176" max="7176" width="13.140625" customWidth="1"/>
    <col min="7425" max="7425" width="27.42578125" customWidth="1"/>
    <col min="7426" max="7426" width="13.5703125" customWidth="1"/>
    <col min="7427" max="7427" width="13.85546875" customWidth="1"/>
    <col min="7428" max="7428" width="12.85546875" customWidth="1"/>
    <col min="7429" max="7429" width="14.5703125" customWidth="1"/>
    <col min="7430" max="7430" width="15.140625" customWidth="1"/>
    <col min="7431" max="7431" width="13" customWidth="1"/>
    <col min="7432" max="7432" width="13.140625" customWidth="1"/>
    <col min="7681" max="7681" width="27.42578125" customWidth="1"/>
    <col min="7682" max="7682" width="13.5703125" customWidth="1"/>
    <col min="7683" max="7683" width="13.85546875" customWidth="1"/>
    <col min="7684" max="7684" width="12.85546875" customWidth="1"/>
    <col min="7685" max="7685" width="14.5703125" customWidth="1"/>
    <col min="7686" max="7686" width="15.140625" customWidth="1"/>
    <col min="7687" max="7687" width="13" customWidth="1"/>
    <col min="7688" max="7688" width="13.140625" customWidth="1"/>
    <col min="7937" max="7937" width="27.42578125" customWidth="1"/>
    <col min="7938" max="7938" width="13.5703125" customWidth="1"/>
    <col min="7939" max="7939" width="13.85546875" customWidth="1"/>
    <col min="7940" max="7940" width="12.85546875" customWidth="1"/>
    <col min="7941" max="7941" width="14.5703125" customWidth="1"/>
    <col min="7942" max="7942" width="15.140625" customWidth="1"/>
    <col min="7943" max="7943" width="13" customWidth="1"/>
    <col min="7944" max="7944" width="13.140625" customWidth="1"/>
    <col min="8193" max="8193" width="27.42578125" customWidth="1"/>
    <col min="8194" max="8194" width="13.5703125" customWidth="1"/>
    <col min="8195" max="8195" width="13.85546875" customWidth="1"/>
    <col min="8196" max="8196" width="12.85546875" customWidth="1"/>
    <col min="8197" max="8197" width="14.5703125" customWidth="1"/>
    <col min="8198" max="8198" width="15.140625" customWidth="1"/>
    <col min="8199" max="8199" width="13" customWidth="1"/>
    <col min="8200" max="8200" width="13.140625" customWidth="1"/>
    <col min="8449" max="8449" width="27.42578125" customWidth="1"/>
    <col min="8450" max="8450" width="13.5703125" customWidth="1"/>
    <col min="8451" max="8451" width="13.85546875" customWidth="1"/>
    <col min="8452" max="8452" width="12.85546875" customWidth="1"/>
    <col min="8453" max="8453" width="14.5703125" customWidth="1"/>
    <col min="8454" max="8454" width="15.140625" customWidth="1"/>
    <col min="8455" max="8455" width="13" customWidth="1"/>
    <col min="8456" max="8456" width="13.140625" customWidth="1"/>
    <col min="8705" max="8705" width="27.42578125" customWidth="1"/>
    <col min="8706" max="8706" width="13.5703125" customWidth="1"/>
    <col min="8707" max="8707" width="13.85546875" customWidth="1"/>
    <col min="8708" max="8708" width="12.85546875" customWidth="1"/>
    <col min="8709" max="8709" width="14.5703125" customWidth="1"/>
    <col min="8710" max="8710" width="15.140625" customWidth="1"/>
    <col min="8711" max="8711" width="13" customWidth="1"/>
    <col min="8712" max="8712" width="13.140625" customWidth="1"/>
    <col min="8961" max="8961" width="27.42578125" customWidth="1"/>
    <col min="8962" max="8962" width="13.5703125" customWidth="1"/>
    <col min="8963" max="8963" width="13.85546875" customWidth="1"/>
    <col min="8964" max="8964" width="12.85546875" customWidth="1"/>
    <col min="8965" max="8965" width="14.5703125" customWidth="1"/>
    <col min="8966" max="8966" width="15.140625" customWidth="1"/>
    <col min="8967" max="8967" width="13" customWidth="1"/>
    <col min="8968" max="8968" width="13.140625" customWidth="1"/>
    <col min="9217" max="9217" width="27.42578125" customWidth="1"/>
    <col min="9218" max="9218" width="13.5703125" customWidth="1"/>
    <col min="9219" max="9219" width="13.85546875" customWidth="1"/>
    <col min="9220" max="9220" width="12.85546875" customWidth="1"/>
    <col min="9221" max="9221" width="14.5703125" customWidth="1"/>
    <col min="9222" max="9222" width="15.140625" customWidth="1"/>
    <col min="9223" max="9223" width="13" customWidth="1"/>
    <col min="9224" max="9224" width="13.140625" customWidth="1"/>
    <col min="9473" max="9473" width="27.42578125" customWidth="1"/>
    <col min="9474" max="9474" width="13.5703125" customWidth="1"/>
    <col min="9475" max="9475" width="13.85546875" customWidth="1"/>
    <col min="9476" max="9476" width="12.85546875" customWidth="1"/>
    <col min="9477" max="9477" width="14.5703125" customWidth="1"/>
    <col min="9478" max="9478" width="15.140625" customWidth="1"/>
    <col min="9479" max="9479" width="13" customWidth="1"/>
    <col min="9480" max="9480" width="13.140625" customWidth="1"/>
    <col min="9729" max="9729" width="27.42578125" customWidth="1"/>
    <col min="9730" max="9730" width="13.5703125" customWidth="1"/>
    <col min="9731" max="9731" width="13.85546875" customWidth="1"/>
    <col min="9732" max="9732" width="12.85546875" customWidth="1"/>
    <col min="9733" max="9733" width="14.5703125" customWidth="1"/>
    <col min="9734" max="9734" width="15.140625" customWidth="1"/>
    <col min="9735" max="9735" width="13" customWidth="1"/>
    <col min="9736" max="9736" width="13.140625" customWidth="1"/>
    <col min="9985" max="9985" width="27.42578125" customWidth="1"/>
    <col min="9986" max="9986" width="13.5703125" customWidth="1"/>
    <col min="9987" max="9987" width="13.85546875" customWidth="1"/>
    <col min="9988" max="9988" width="12.85546875" customWidth="1"/>
    <col min="9989" max="9989" width="14.5703125" customWidth="1"/>
    <col min="9990" max="9990" width="15.140625" customWidth="1"/>
    <col min="9991" max="9991" width="13" customWidth="1"/>
    <col min="9992" max="9992" width="13.140625" customWidth="1"/>
    <col min="10241" max="10241" width="27.42578125" customWidth="1"/>
    <col min="10242" max="10242" width="13.5703125" customWidth="1"/>
    <col min="10243" max="10243" width="13.85546875" customWidth="1"/>
    <col min="10244" max="10244" width="12.85546875" customWidth="1"/>
    <col min="10245" max="10245" width="14.5703125" customWidth="1"/>
    <col min="10246" max="10246" width="15.140625" customWidth="1"/>
    <col min="10247" max="10247" width="13" customWidth="1"/>
    <col min="10248" max="10248" width="13.140625" customWidth="1"/>
    <col min="10497" max="10497" width="27.42578125" customWidth="1"/>
    <col min="10498" max="10498" width="13.5703125" customWidth="1"/>
    <col min="10499" max="10499" width="13.85546875" customWidth="1"/>
    <col min="10500" max="10500" width="12.85546875" customWidth="1"/>
    <col min="10501" max="10501" width="14.5703125" customWidth="1"/>
    <col min="10502" max="10502" width="15.140625" customWidth="1"/>
    <col min="10503" max="10503" width="13" customWidth="1"/>
    <col min="10504" max="10504" width="13.140625" customWidth="1"/>
    <col min="10753" max="10753" width="27.42578125" customWidth="1"/>
    <col min="10754" max="10754" width="13.5703125" customWidth="1"/>
    <col min="10755" max="10755" width="13.85546875" customWidth="1"/>
    <col min="10756" max="10756" width="12.85546875" customWidth="1"/>
    <col min="10757" max="10757" width="14.5703125" customWidth="1"/>
    <col min="10758" max="10758" width="15.140625" customWidth="1"/>
    <col min="10759" max="10759" width="13" customWidth="1"/>
    <col min="10760" max="10760" width="13.140625" customWidth="1"/>
    <col min="11009" max="11009" width="27.42578125" customWidth="1"/>
    <col min="11010" max="11010" width="13.5703125" customWidth="1"/>
    <col min="11011" max="11011" width="13.85546875" customWidth="1"/>
    <col min="11012" max="11012" width="12.85546875" customWidth="1"/>
    <col min="11013" max="11013" width="14.5703125" customWidth="1"/>
    <col min="11014" max="11014" width="15.140625" customWidth="1"/>
    <col min="11015" max="11015" width="13" customWidth="1"/>
    <col min="11016" max="11016" width="13.140625" customWidth="1"/>
    <col min="11265" max="11265" width="27.42578125" customWidth="1"/>
    <col min="11266" max="11266" width="13.5703125" customWidth="1"/>
    <col min="11267" max="11267" width="13.85546875" customWidth="1"/>
    <col min="11268" max="11268" width="12.85546875" customWidth="1"/>
    <col min="11269" max="11269" width="14.5703125" customWidth="1"/>
    <col min="11270" max="11270" width="15.140625" customWidth="1"/>
    <col min="11271" max="11271" width="13" customWidth="1"/>
    <col min="11272" max="11272" width="13.140625" customWidth="1"/>
    <col min="11521" max="11521" width="27.42578125" customWidth="1"/>
    <col min="11522" max="11522" width="13.5703125" customWidth="1"/>
    <col min="11523" max="11523" width="13.85546875" customWidth="1"/>
    <col min="11524" max="11524" width="12.85546875" customWidth="1"/>
    <col min="11525" max="11525" width="14.5703125" customWidth="1"/>
    <col min="11526" max="11526" width="15.140625" customWidth="1"/>
    <col min="11527" max="11527" width="13" customWidth="1"/>
    <col min="11528" max="11528" width="13.140625" customWidth="1"/>
    <col min="11777" max="11777" width="27.42578125" customWidth="1"/>
    <col min="11778" max="11778" width="13.5703125" customWidth="1"/>
    <col min="11779" max="11779" width="13.85546875" customWidth="1"/>
    <col min="11780" max="11780" width="12.85546875" customWidth="1"/>
    <col min="11781" max="11781" width="14.5703125" customWidth="1"/>
    <col min="11782" max="11782" width="15.140625" customWidth="1"/>
    <col min="11783" max="11783" width="13" customWidth="1"/>
    <col min="11784" max="11784" width="13.140625" customWidth="1"/>
    <col min="12033" max="12033" width="27.42578125" customWidth="1"/>
    <col min="12034" max="12034" width="13.5703125" customWidth="1"/>
    <col min="12035" max="12035" width="13.85546875" customWidth="1"/>
    <col min="12036" max="12036" width="12.85546875" customWidth="1"/>
    <col min="12037" max="12037" width="14.5703125" customWidth="1"/>
    <col min="12038" max="12038" width="15.140625" customWidth="1"/>
    <col min="12039" max="12039" width="13" customWidth="1"/>
    <col min="12040" max="12040" width="13.140625" customWidth="1"/>
    <col min="12289" max="12289" width="27.42578125" customWidth="1"/>
    <col min="12290" max="12290" width="13.5703125" customWidth="1"/>
    <col min="12291" max="12291" width="13.85546875" customWidth="1"/>
    <col min="12292" max="12292" width="12.85546875" customWidth="1"/>
    <col min="12293" max="12293" width="14.5703125" customWidth="1"/>
    <col min="12294" max="12294" width="15.140625" customWidth="1"/>
    <col min="12295" max="12295" width="13" customWidth="1"/>
    <col min="12296" max="12296" width="13.140625" customWidth="1"/>
    <col min="12545" max="12545" width="27.42578125" customWidth="1"/>
    <col min="12546" max="12546" width="13.5703125" customWidth="1"/>
    <col min="12547" max="12547" width="13.85546875" customWidth="1"/>
    <col min="12548" max="12548" width="12.85546875" customWidth="1"/>
    <col min="12549" max="12549" width="14.5703125" customWidth="1"/>
    <col min="12550" max="12550" width="15.140625" customWidth="1"/>
    <col min="12551" max="12551" width="13" customWidth="1"/>
    <col min="12552" max="12552" width="13.140625" customWidth="1"/>
    <col min="12801" max="12801" width="27.42578125" customWidth="1"/>
    <col min="12802" max="12802" width="13.5703125" customWidth="1"/>
    <col min="12803" max="12803" width="13.85546875" customWidth="1"/>
    <col min="12804" max="12804" width="12.85546875" customWidth="1"/>
    <col min="12805" max="12805" width="14.5703125" customWidth="1"/>
    <col min="12806" max="12806" width="15.140625" customWidth="1"/>
    <col min="12807" max="12807" width="13" customWidth="1"/>
    <col min="12808" max="12808" width="13.140625" customWidth="1"/>
    <col min="13057" max="13057" width="27.42578125" customWidth="1"/>
    <col min="13058" max="13058" width="13.5703125" customWidth="1"/>
    <col min="13059" max="13059" width="13.85546875" customWidth="1"/>
    <col min="13060" max="13060" width="12.85546875" customWidth="1"/>
    <col min="13061" max="13061" width="14.5703125" customWidth="1"/>
    <col min="13062" max="13062" width="15.140625" customWidth="1"/>
    <col min="13063" max="13063" width="13" customWidth="1"/>
    <col min="13064" max="13064" width="13.140625" customWidth="1"/>
    <col min="13313" max="13313" width="27.42578125" customWidth="1"/>
    <col min="13314" max="13314" width="13.5703125" customWidth="1"/>
    <col min="13315" max="13315" width="13.85546875" customWidth="1"/>
    <col min="13316" max="13316" width="12.85546875" customWidth="1"/>
    <col min="13317" max="13317" width="14.5703125" customWidth="1"/>
    <col min="13318" max="13318" width="15.140625" customWidth="1"/>
    <col min="13319" max="13319" width="13" customWidth="1"/>
    <col min="13320" max="13320" width="13.140625" customWidth="1"/>
    <col min="13569" max="13569" width="27.42578125" customWidth="1"/>
    <col min="13570" max="13570" width="13.5703125" customWidth="1"/>
    <col min="13571" max="13571" width="13.85546875" customWidth="1"/>
    <col min="13572" max="13572" width="12.85546875" customWidth="1"/>
    <col min="13573" max="13573" width="14.5703125" customWidth="1"/>
    <col min="13574" max="13574" width="15.140625" customWidth="1"/>
    <col min="13575" max="13575" width="13" customWidth="1"/>
    <col min="13576" max="13576" width="13.140625" customWidth="1"/>
    <col min="13825" max="13825" width="27.42578125" customWidth="1"/>
    <col min="13826" max="13826" width="13.5703125" customWidth="1"/>
    <col min="13827" max="13827" width="13.85546875" customWidth="1"/>
    <col min="13828" max="13828" width="12.85546875" customWidth="1"/>
    <col min="13829" max="13829" width="14.5703125" customWidth="1"/>
    <col min="13830" max="13830" width="15.140625" customWidth="1"/>
    <col min="13831" max="13831" width="13" customWidth="1"/>
    <col min="13832" max="13832" width="13.140625" customWidth="1"/>
    <col min="14081" max="14081" width="27.42578125" customWidth="1"/>
    <col min="14082" max="14082" width="13.5703125" customWidth="1"/>
    <col min="14083" max="14083" width="13.85546875" customWidth="1"/>
    <col min="14084" max="14084" width="12.85546875" customWidth="1"/>
    <col min="14085" max="14085" width="14.5703125" customWidth="1"/>
    <col min="14086" max="14086" width="15.140625" customWidth="1"/>
    <col min="14087" max="14087" width="13" customWidth="1"/>
    <col min="14088" max="14088" width="13.140625" customWidth="1"/>
    <col min="14337" max="14337" width="27.42578125" customWidth="1"/>
    <col min="14338" max="14338" width="13.5703125" customWidth="1"/>
    <col min="14339" max="14339" width="13.85546875" customWidth="1"/>
    <col min="14340" max="14340" width="12.85546875" customWidth="1"/>
    <col min="14341" max="14341" width="14.5703125" customWidth="1"/>
    <col min="14342" max="14342" width="15.140625" customWidth="1"/>
    <col min="14343" max="14343" width="13" customWidth="1"/>
    <col min="14344" max="14344" width="13.140625" customWidth="1"/>
    <col min="14593" max="14593" width="27.42578125" customWidth="1"/>
    <col min="14594" max="14594" width="13.5703125" customWidth="1"/>
    <col min="14595" max="14595" width="13.85546875" customWidth="1"/>
    <col min="14596" max="14596" width="12.85546875" customWidth="1"/>
    <col min="14597" max="14597" width="14.5703125" customWidth="1"/>
    <col min="14598" max="14598" width="15.140625" customWidth="1"/>
    <col min="14599" max="14599" width="13" customWidth="1"/>
    <col min="14600" max="14600" width="13.140625" customWidth="1"/>
    <col min="14849" max="14849" width="27.42578125" customWidth="1"/>
    <col min="14850" max="14850" width="13.5703125" customWidth="1"/>
    <col min="14851" max="14851" width="13.85546875" customWidth="1"/>
    <col min="14852" max="14852" width="12.85546875" customWidth="1"/>
    <col min="14853" max="14853" width="14.5703125" customWidth="1"/>
    <col min="14854" max="14854" width="15.140625" customWidth="1"/>
    <col min="14855" max="14855" width="13" customWidth="1"/>
    <col min="14856" max="14856" width="13.140625" customWidth="1"/>
    <col min="15105" max="15105" width="27.42578125" customWidth="1"/>
    <col min="15106" max="15106" width="13.5703125" customWidth="1"/>
    <col min="15107" max="15107" width="13.85546875" customWidth="1"/>
    <col min="15108" max="15108" width="12.85546875" customWidth="1"/>
    <col min="15109" max="15109" width="14.5703125" customWidth="1"/>
    <col min="15110" max="15110" width="15.140625" customWidth="1"/>
    <col min="15111" max="15111" width="13" customWidth="1"/>
    <col min="15112" max="15112" width="13.140625" customWidth="1"/>
    <col min="15361" max="15361" width="27.42578125" customWidth="1"/>
    <col min="15362" max="15362" width="13.5703125" customWidth="1"/>
    <col min="15363" max="15363" width="13.85546875" customWidth="1"/>
    <col min="15364" max="15364" width="12.85546875" customWidth="1"/>
    <col min="15365" max="15365" width="14.5703125" customWidth="1"/>
    <col min="15366" max="15366" width="15.140625" customWidth="1"/>
    <col min="15367" max="15367" width="13" customWidth="1"/>
    <col min="15368" max="15368" width="13.140625" customWidth="1"/>
    <col min="15617" max="15617" width="27.42578125" customWidth="1"/>
    <col min="15618" max="15618" width="13.5703125" customWidth="1"/>
    <col min="15619" max="15619" width="13.85546875" customWidth="1"/>
    <col min="15620" max="15620" width="12.85546875" customWidth="1"/>
    <col min="15621" max="15621" width="14.5703125" customWidth="1"/>
    <col min="15622" max="15622" width="15.140625" customWidth="1"/>
    <col min="15623" max="15623" width="13" customWidth="1"/>
    <col min="15624" max="15624" width="13.140625" customWidth="1"/>
    <col min="15873" max="15873" width="27.42578125" customWidth="1"/>
    <col min="15874" max="15874" width="13.5703125" customWidth="1"/>
    <col min="15875" max="15875" width="13.85546875" customWidth="1"/>
    <col min="15876" max="15876" width="12.85546875" customWidth="1"/>
    <col min="15877" max="15877" width="14.5703125" customWidth="1"/>
    <col min="15878" max="15878" width="15.140625" customWidth="1"/>
    <col min="15879" max="15879" width="13" customWidth="1"/>
    <col min="15880" max="15880" width="13.140625" customWidth="1"/>
    <col min="16129" max="16129" width="27.42578125" customWidth="1"/>
    <col min="16130" max="16130" width="13.5703125" customWidth="1"/>
    <col min="16131" max="16131" width="13.85546875" customWidth="1"/>
    <col min="16132" max="16132" width="12.85546875" customWidth="1"/>
    <col min="16133" max="16133" width="14.5703125" customWidth="1"/>
    <col min="16134" max="16134" width="15.140625" customWidth="1"/>
    <col min="16135" max="16135" width="13" customWidth="1"/>
    <col min="16136" max="16136" width="13.140625" customWidth="1"/>
  </cols>
  <sheetData>
    <row r="1" spans="1:8" ht="18.75" x14ac:dyDescent="0.3">
      <c r="A1" s="625" t="s">
        <v>646</v>
      </c>
      <c r="H1" t="s">
        <v>589</v>
      </c>
    </row>
    <row r="2" spans="1:8" ht="15.75" x14ac:dyDescent="0.25">
      <c r="A2" s="621" t="s">
        <v>7</v>
      </c>
      <c r="B2" s="626" t="s">
        <v>524</v>
      </c>
      <c r="C2" s="626" t="s">
        <v>521</v>
      </c>
      <c r="D2" s="626" t="s">
        <v>523</v>
      </c>
      <c r="E2" s="626" t="s">
        <v>525</v>
      </c>
      <c r="F2" s="626" t="s">
        <v>522</v>
      </c>
      <c r="G2" s="626" t="s">
        <v>520</v>
      </c>
      <c r="H2" s="627" t="s">
        <v>141</v>
      </c>
    </row>
    <row r="3" spans="1:8" ht="15.75" x14ac:dyDescent="0.25">
      <c r="A3" s="621" t="s">
        <v>526</v>
      </c>
      <c r="B3" s="622">
        <v>7584</v>
      </c>
      <c r="C3" s="622">
        <v>6550</v>
      </c>
      <c r="D3" s="622">
        <v>8791</v>
      </c>
      <c r="E3" s="622">
        <v>9136</v>
      </c>
      <c r="F3" s="622">
        <v>2930</v>
      </c>
      <c r="G3" s="622">
        <v>22927</v>
      </c>
      <c r="H3" s="622">
        <f t="shared" ref="H3:H10" si="0">SUM(B3:G3)</f>
        <v>57918</v>
      </c>
    </row>
    <row r="4" spans="1:8" ht="15.75" x14ac:dyDescent="0.25">
      <c r="A4" s="621" t="s">
        <v>619</v>
      </c>
      <c r="B4" s="622">
        <v>0</v>
      </c>
      <c r="C4" s="622">
        <v>0</v>
      </c>
      <c r="D4" s="622">
        <v>0</v>
      </c>
      <c r="E4" s="622">
        <v>0</v>
      </c>
      <c r="F4" s="622">
        <v>0</v>
      </c>
      <c r="G4" s="622">
        <v>0</v>
      </c>
      <c r="H4" s="622">
        <f t="shared" si="0"/>
        <v>0</v>
      </c>
    </row>
    <row r="5" spans="1:8" ht="15.75" x14ac:dyDescent="0.25">
      <c r="A5" s="621" t="s">
        <v>528</v>
      </c>
      <c r="B5" s="622">
        <v>10235</v>
      </c>
      <c r="C5" s="622">
        <v>0</v>
      </c>
      <c r="D5" s="622"/>
      <c r="E5" s="622"/>
      <c r="F5" s="622"/>
      <c r="G5" s="622">
        <v>28656</v>
      </c>
      <c r="H5" s="622">
        <f t="shared" si="0"/>
        <v>38891</v>
      </c>
    </row>
    <row r="6" spans="1:8" ht="15.75" x14ac:dyDescent="0.25">
      <c r="A6" s="621" t="s">
        <v>529</v>
      </c>
      <c r="B6" s="622">
        <v>60296</v>
      </c>
      <c r="C6" s="622">
        <v>24119</v>
      </c>
      <c r="D6" s="622">
        <v>36178</v>
      </c>
      <c r="E6" s="622">
        <v>24119</v>
      </c>
      <c r="F6" s="622">
        <v>24119</v>
      </c>
      <c r="G6" s="622">
        <v>144711</v>
      </c>
      <c r="H6" s="622">
        <f t="shared" si="0"/>
        <v>313542</v>
      </c>
    </row>
    <row r="7" spans="1:8" ht="15.75" x14ac:dyDescent="0.25">
      <c r="A7" s="621" t="s">
        <v>530</v>
      </c>
      <c r="B7" s="622">
        <v>16858</v>
      </c>
      <c r="C7" s="622">
        <v>16858</v>
      </c>
      <c r="D7" s="622">
        <v>12643</v>
      </c>
      <c r="E7" s="622">
        <v>16858</v>
      </c>
      <c r="F7" s="622">
        <v>4214</v>
      </c>
      <c r="G7" s="622">
        <v>37929</v>
      </c>
      <c r="H7" s="622">
        <f t="shared" si="0"/>
        <v>105360</v>
      </c>
    </row>
    <row r="8" spans="1:8" ht="15.75" x14ac:dyDescent="0.25">
      <c r="A8" s="621" t="s">
        <v>531</v>
      </c>
      <c r="B8" s="622">
        <v>652</v>
      </c>
      <c r="C8" s="622">
        <v>0</v>
      </c>
      <c r="D8" s="622">
        <v>652</v>
      </c>
      <c r="E8" s="622">
        <v>652</v>
      </c>
      <c r="F8" s="622">
        <v>652</v>
      </c>
      <c r="G8" s="622">
        <v>4562</v>
      </c>
      <c r="H8" s="622">
        <f t="shared" si="0"/>
        <v>7170</v>
      </c>
    </row>
    <row r="9" spans="1:8" ht="15.75" x14ac:dyDescent="0.25">
      <c r="A9" s="621" t="s">
        <v>532</v>
      </c>
      <c r="B9" s="622"/>
      <c r="C9" s="622"/>
      <c r="D9" s="622"/>
      <c r="E9" s="622"/>
      <c r="F9" s="622"/>
      <c r="G9" s="622">
        <v>2674</v>
      </c>
      <c r="H9" s="622">
        <f t="shared" si="0"/>
        <v>2674</v>
      </c>
    </row>
    <row r="10" spans="1:8" ht="15.75" x14ac:dyDescent="0.25">
      <c r="A10" s="621" t="s">
        <v>629</v>
      </c>
      <c r="B10" s="622"/>
      <c r="C10" s="622">
        <v>6700</v>
      </c>
      <c r="D10" s="622">
        <v>7898</v>
      </c>
      <c r="E10" s="622">
        <v>6937</v>
      </c>
      <c r="F10" s="622">
        <v>4861</v>
      </c>
      <c r="G10" s="622">
        <v>28656</v>
      </c>
      <c r="H10" s="622">
        <f t="shared" si="0"/>
        <v>55052</v>
      </c>
    </row>
    <row r="11" spans="1:8" ht="15.75" x14ac:dyDescent="0.25">
      <c r="A11" s="618" t="s">
        <v>141</v>
      </c>
      <c r="B11" s="624">
        <f t="shared" ref="B11" si="1">SUM(B3:B9)</f>
        <v>95625</v>
      </c>
      <c r="C11" s="624">
        <f t="shared" ref="C11:H11" si="2">SUM(C3:C10)</f>
        <v>54227</v>
      </c>
      <c r="D11" s="624">
        <f t="shared" si="2"/>
        <v>66162</v>
      </c>
      <c r="E11" s="624">
        <f t="shared" si="2"/>
        <v>57702</v>
      </c>
      <c r="F11" s="624">
        <f t="shared" si="2"/>
        <v>36776</v>
      </c>
      <c r="G11" s="624">
        <f t="shared" si="2"/>
        <v>270115</v>
      </c>
      <c r="H11" s="624">
        <f t="shared" si="2"/>
        <v>580607</v>
      </c>
    </row>
    <row r="12" spans="1:8" ht="15.75" x14ac:dyDescent="0.25">
      <c r="A12" s="621" t="s">
        <v>73</v>
      </c>
      <c r="B12" s="622"/>
      <c r="C12" s="622"/>
      <c r="D12" s="622"/>
      <c r="E12" s="622"/>
      <c r="F12" s="622"/>
      <c r="G12" s="622"/>
      <c r="H12" s="622"/>
    </row>
    <row r="13" spans="1:8" ht="15.75" x14ac:dyDescent="0.25">
      <c r="A13" s="621" t="s">
        <v>533</v>
      </c>
      <c r="B13" s="622">
        <v>59931</v>
      </c>
      <c r="C13" s="622">
        <v>41355</v>
      </c>
      <c r="D13" s="622">
        <v>48542</v>
      </c>
      <c r="E13" s="622">
        <v>42779</v>
      </c>
      <c r="F13" s="622">
        <v>23749</v>
      </c>
      <c r="G13" s="622">
        <v>177297</v>
      </c>
      <c r="H13" s="622">
        <f t="shared" ref="H13:H29" si="3">SUM(B13:G13)</f>
        <v>393653</v>
      </c>
    </row>
    <row r="14" spans="1:8" ht="15.75" x14ac:dyDescent="0.25">
      <c r="A14" s="621" t="s">
        <v>534</v>
      </c>
      <c r="B14" s="622">
        <v>7791</v>
      </c>
      <c r="C14" s="622">
        <v>5376</v>
      </c>
      <c r="D14" s="622">
        <v>6310</v>
      </c>
      <c r="E14" s="622">
        <v>5561</v>
      </c>
      <c r="F14" s="622">
        <v>3087</v>
      </c>
      <c r="G14" s="622">
        <v>23049</v>
      </c>
      <c r="H14" s="622">
        <f t="shared" si="3"/>
        <v>51174</v>
      </c>
    </row>
    <row r="15" spans="1:8" ht="15.75" x14ac:dyDescent="0.25">
      <c r="A15" s="621" t="s">
        <v>535</v>
      </c>
      <c r="B15" s="622">
        <v>2062</v>
      </c>
      <c r="C15" s="622">
        <v>0</v>
      </c>
      <c r="D15" s="622"/>
      <c r="E15" s="622"/>
      <c r="F15" s="622"/>
      <c r="G15" s="622"/>
      <c r="H15" s="622">
        <f t="shared" si="3"/>
        <v>2062</v>
      </c>
    </row>
    <row r="16" spans="1:8" ht="15.75" x14ac:dyDescent="0.25">
      <c r="A16" s="621" t="s">
        <v>534</v>
      </c>
      <c r="B16" s="622">
        <v>268</v>
      </c>
      <c r="C16" s="622">
        <v>0</v>
      </c>
      <c r="D16" s="622"/>
      <c r="E16" s="622"/>
      <c r="F16" s="622"/>
      <c r="G16" s="622"/>
      <c r="H16" s="622">
        <f t="shared" si="3"/>
        <v>268</v>
      </c>
    </row>
    <row r="17" spans="1:8" ht="15.75" x14ac:dyDescent="0.25">
      <c r="A17" s="621" t="s">
        <v>536</v>
      </c>
      <c r="B17" s="622">
        <v>660</v>
      </c>
      <c r="C17" s="622">
        <v>360</v>
      </c>
      <c r="D17" s="622">
        <v>340</v>
      </c>
      <c r="E17" s="622">
        <v>360</v>
      </c>
      <c r="F17" s="622">
        <v>180</v>
      </c>
      <c r="G17" s="622">
        <v>1560</v>
      </c>
      <c r="H17" s="622">
        <f t="shared" si="3"/>
        <v>3460</v>
      </c>
    </row>
    <row r="18" spans="1:8" ht="15.75" x14ac:dyDescent="0.25">
      <c r="A18" s="621" t="s">
        <v>537</v>
      </c>
      <c r="B18" s="622">
        <v>218</v>
      </c>
      <c r="C18" s="622">
        <v>118</v>
      </c>
      <c r="D18" s="622">
        <v>112</v>
      </c>
      <c r="E18" s="622">
        <v>119</v>
      </c>
      <c r="F18" s="622">
        <v>59</v>
      </c>
      <c r="G18" s="622">
        <v>521</v>
      </c>
      <c r="H18" s="622">
        <f t="shared" si="3"/>
        <v>1147</v>
      </c>
    </row>
    <row r="19" spans="1:8" ht="15.75" x14ac:dyDescent="0.25">
      <c r="A19" s="621" t="s">
        <v>538</v>
      </c>
      <c r="B19" s="622">
        <v>14488</v>
      </c>
      <c r="C19" s="622">
        <v>0</v>
      </c>
      <c r="D19" s="622">
        <v>0</v>
      </c>
      <c r="E19" s="622">
        <v>0</v>
      </c>
      <c r="F19" s="622"/>
      <c r="G19" s="622">
        <v>24903</v>
      </c>
      <c r="H19" s="622">
        <f t="shared" si="3"/>
        <v>39391</v>
      </c>
    </row>
    <row r="20" spans="1:8" ht="15.75" x14ac:dyDescent="0.25">
      <c r="A20" s="621" t="s">
        <v>539</v>
      </c>
      <c r="B20" s="622">
        <v>1883</v>
      </c>
      <c r="C20" s="622">
        <v>0</v>
      </c>
      <c r="D20" s="622">
        <v>0</v>
      </c>
      <c r="E20" s="622">
        <v>0</v>
      </c>
      <c r="F20" s="622"/>
      <c r="G20" s="622">
        <v>3237</v>
      </c>
      <c r="H20" s="622">
        <f t="shared" si="3"/>
        <v>5120</v>
      </c>
    </row>
    <row r="21" spans="1:8" ht="15.75" x14ac:dyDescent="0.25">
      <c r="A21" s="621" t="s">
        <v>609</v>
      </c>
      <c r="B21" s="622">
        <v>3955</v>
      </c>
      <c r="C21" s="622">
        <v>2355</v>
      </c>
      <c r="D21" s="622">
        <v>4254</v>
      </c>
      <c r="E21" s="622">
        <v>5365</v>
      </c>
      <c r="F21" s="622">
        <v>3985</v>
      </c>
      <c r="G21" s="622">
        <v>19852</v>
      </c>
      <c r="H21" s="622">
        <f t="shared" si="3"/>
        <v>39766</v>
      </c>
    </row>
    <row r="22" spans="1:8" ht="15.75" x14ac:dyDescent="0.25">
      <c r="A22" s="621" t="s">
        <v>593</v>
      </c>
      <c r="B22" s="622">
        <v>2107</v>
      </c>
      <c r="C22" s="622">
        <v>1634</v>
      </c>
      <c r="D22" s="622">
        <v>2193</v>
      </c>
      <c r="E22" s="622">
        <v>2279</v>
      </c>
      <c r="F22" s="622">
        <v>733</v>
      </c>
      <c r="G22" s="622">
        <v>6321</v>
      </c>
      <c r="H22" s="622">
        <f t="shared" si="3"/>
        <v>15267</v>
      </c>
    </row>
    <row r="23" spans="1:8" ht="15.75" x14ac:dyDescent="0.25">
      <c r="A23" s="621" t="s">
        <v>623</v>
      </c>
      <c r="B23" s="622">
        <v>1352</v>
      </c>
      <c r="C23" s="622"/>
      <c r="D23" s="622"/>
      <c r="E23" s="622"/>
      <c r="F23" s="622"/>
      <c r="G23" s="622">
        <v>3471</v>
      </c>
      <c r="H23" s="622">
        <f t="shared" si="3"/>
        <v>4823</v>
      </c>
    </row>
    <row r="24" spans="1:8" ht="15.75" x14ac:dyDescent="0.25">
      <c r="A24" s="621" t="s">
        <v>598</v>
      </c>
      <c r="B24" s="622">
        <v>950</v>
      </c>
      <c r="C24" s="622">
        <v>500</v>
      </c>
      <c r="D24" s="622">
        <v>650</v>
      </c>
      <c r="E24" s="622">
        <v>750</v>
      </c>
      <c r="F24" s="622">
        <v>650</v>
      </c>
      <c r="G24" s="622">
        <v>1200</v>
      </c>
      <c r="H24" s="622">
        <f t="shared" si="3"/>
        <v>4700</v>
      </c>
    </row>
    <row r="25" spans="1:8" ht="15.75" x14ac:dyDescent="0.25">
      <c r="A25" s="621" t="s">
        <v>630</v>
      </c>
      <c r="B25" s="622"/>
      <c r="C25" s="622"/>
      <c r="D25" s="622"/>
      <c r="E25" s="622"/>
      <c r="F25" s="622"/>
      <c r="G25" s="622"/>
      <c r="H25" s="622">
        <f t="shared" si="3"/>
        <v>0</v>
      </c>
    </row>
    <row r="26" spans="1:8" ht="15.75" x14ac:dyDescent="0.25">
      <c r="A26" s="621" t="s">
        <v>622</v>
      </c>
      <c r="B26" s="622">
        <v>550</v>
      </c>
      <c r="C26" s="622">
        <v>250</v>
      </c>
      <c r="D26" s="622">
        <v>340</v>
      </c>
      <c r="E26" s="622">
        <v>360</v>
      </c>
      <c r="F26" s="622">
        <v>200</v>
      </c>
      <c r="G26" s="622">
        <v>1300</v>
      </c>
      <c r="H26" s="622">
        <f t="shared" si="3"/>
        <v>3000</v>
      </c>
    </row>
    <row r="27" spans="1:8" ht="15.75" x14ac:dyDescent="0.25">
      <c r="A27" s="621" t="s">
        <v>635</v>
      </c>
      <c r="B27" s="622">
        <v>363</v>
      </c>
      <c r="C27" s="622">
        <v>83</v>
      </c>
      <c r="D27" s="622">
        <v>114</v>
      </c>
      <c r="E27" s="622">
        <v>120</v>
      </c>
      <c r="F27" s="622">
        <v>67</v>
      </c>
      <c r="G27" s="622">
        <v>434</v>
      </c>
      <c r="H27" s="622">
        <f t="shared" si="3"/>
        <v>1181</v>
      </c>
    </row>
    <row r="28" spans="1:8" ht="15.75" x14ac:dyDescent="0.25">
      <c r="A28" s="621" t="s">
        <v>608</v>
      </c>
      <c r="B28" s="622"/>
      <c r="C28" s="622"/>
      <c r="D28" s="622"/>
      <c r="E28" s="622"/>
      <c r="F28" s="622"/>
      <c r="G28" s="622"/>
      <c r="H28" s="622">
        <f t="shared" si="3"/>
        <v>0</v>
      </c>
    </row>
    <row r="29" spans="1:8" ht="15.75" x14ac:dyDescent="0.25">
      <c r="A29" s="621" t="s">
        <v>615</v>
      </c>
      <c r="B29" s="622"/>
      <c r="C29" s="622"/>
      <c r="D29" s="622"/>
      <c r="E29" s="622"/>
      <c r="F29" s="622"/>
      <c r="G29" s="622"/>
      <c r="H29" s="622">
        <f t="shared" si="3"/>
        <v>0</v>
      </c>
    </row>
    <row r="30" spans="1:8" ht="15.75" x14ac:dyDescent="0.25">
      <c r="A30" s="618" t="s">
        <v>141</v>
      </c>
      <c r="B30" s="624">
        <f>SUM(B13:B27)</f>
        <v>96578</v>
      </c>
      <c r="C30" s="624">
        <f t="shared" ref="C30:H30" si="4">SUM(C13:C29)</f>
        <v>52031</v>
      </c>
      <c r="D30" s="624">
        <f t="shared" si="4"/>
        <v>62855</v>
      </c>
      <c r="E30" s="624">
        <f t="shared" si="4"/>
        <v>57693</v>
      </c>
      <c r="F30" s="624">
        <f t="shared" si="4"/>
        <v>32710</v>
      </c>
      <c r="G30" s="624">
        <f t="shared" si="4"/>
        <v>263145</v>
      </c>
      <c r="H30" s="624">
        <f t="shared" si="4"/>
        <v>565012</v>
      </c>
    </row>
    <row r="31" spans="1:8" ht="15.75" x14ac:dyDescent="0.25">
      <c r="A31" s="619" t="s">
        <v>540</v>
      </c>
      <c r="B31" s="624">
        <f t="shared" ref="B31:H31" si="5">B11-B30</f>
        <v>-953</v>
      </c>
      <c r="C31" s="624">
        <f t="shared" si="5"/>
        <v>2196</v>
      </c>
      <c r="D31" s="624">
        <f t="shared" si="5"/>
        <v>3307</v>
      </c>
      <c r="E31" s="624">
        <f t="shared" si="5"/>
        <v>9</v>
      </c>
      <c r="F31" s="624">
        <f t="shared" si="5"/>
        <v>4066</v>
      </c>
      <c r="G31" s="624">
        <f t="shared" si="5"/>
        <v>6970</v>
      </c>
      <c r="H31" s="624">
        <f t="shared" si="5"/>
        <v>15595</v>
      </c>
    </row>
    <row r="32" spans="1:8" x14ac:dyDescent="0.25">
      <c r="A32" s="620" t="s">
        <v>541</v>
      </c>
      <c r="B32" s="623">
        <f>B31/12</f>
        <v>-79.416666666666671</v>
      </c>
      <c r="C32" s="623">
        <f t="shared" ref="C32:H32" si="6">C31/12</f>
        <v>183</v>
      </c>
      <c r="D32" s="623">
        <f t="shared" si="6"/>
        <v>275.58333333333331</v>
      </c>
      <c r="E32" s="623">
        <f t="shared" si="6"/>
        <v>0.75</v>
      </c>
      <c r="F32" s="623">
        <f t="shared" si="6"/>
        <v>338.83333333333331</v>
      </c>
      <c r="G32" s="623">
        <f t="shared" si="6"/>
        <v>580.83333333333337</v>
      </c>
      <c r="H32" s="623">
        <f t="shared" si="6"/>
        <v>1299.5833333333333</v>
      </c>
    </row>
    <row r="33" spans="1:8" ht="15.75" x14ac:dyDescent="0.25">
      <c r="A33" s="621"/>
      <c r="B33" s="622"/>
      <c r="C33" s="622"/>
      <c r="D33" s="622"/>
      <c r="E33" s="622"/>
      <c r="F33" s="622"/>
      <c r="G33" s="622"/>
      <c r="H33" s="622"/>
    </row>
    <row r="35" spans="1:8" ht="18.75" x14ac:dyDescent="0.3">
      <c r="A35" s="625"/>
    </row>
    <row r="36" spans="1:8" ht="15.75" x14ac:dyDescent="0.25">
      <c r="A36" s="628"/>
      <c r="B36" s="629"/>
      <c r="C36" s="629"/>
      <c r="D36" s="629"/>
      <c r="E36" s="629"/>
      <c r="F36" s="629"/>
      <c r="G36" s="629"/>
      <c r="H36" s="630"/>
    </row>
    <row r="37" spans="1:8" ht="15.75" x14ac:dyDescent="0.25">
      <c r="A37" s="628"/>
      <c r="B37" s="631"/>
      <c r="C37" s="631"/>
      <c r="D37" s="631"/>
      <c r="E37" s="631"/>
      <c r="F37" s="631"/>
      <c r="G37" s="631"/>
      <c r="H37" s="631"/>
    </row>
    <row r="38" spans="1:8" ht="15.75" x14ac:dyDescent="0.25">
      <c r="A38" s="628"/>
      <c r="B38" s="631"/>
      <c r="C38" s="631"/>
      <c r="D38" s="631"/>
      <c r="E38" s="631"/>
      <c r="F38" s="631"/>
      <c r="G38" s="631"/>
      <c r="H38" s="631"/>
    </row>
    <row r="39" spans="1:8" ht="15.75" x14ac:dyDescent="0.25">
      <c r="A39" s="628"/>
      <c r="B39" s="631"/>
      <c r="C39" s="631"/>
      <c r="D39" s="631"/>
      <c r="E39" s="631"/>
      <c r="F39" s="631"/>
      <c r="G39" s="631"/>
      <c r="H39" s="631"/>
    </row>
    <row r="40" spans="1:8" ht="15.75" x14ac:dyDescent="0.25">
      <c r="A40" s="617"/>
      <c r="B40" s="632"/>
      <c r="C40" s="632"/>
      <c r="D40" s="632"/>
      <c r="E40" s="632"/>
      <c r="F40" s="632"/>
      <c r="G40" s="632"/>
      <c r="H40" s="632"/>
    </row>
    <row r="41" spans="1:8" ht="15.75" x14ac:dyDescent="0.25">
      <c r="A41" s="628"/>
      <c r="B41" s="631"/>
      <c r="C41" s="631"/>
      <c r="D41" s="631"/>
      <c r="E41" s="631"/>
      <c r="F41" s="631"/>
      <c r="G41" s="631"/>
      <c r="H41" s="631"/>
    </row>
    <row r="42" spans="1:8" ht="15.75" x14ac:dyDescent="0.25">
      <c r="A42" s="628"/>
      <c r="B42" s="631"/>
      <c r="C42" s="631"/>
      <c r="D42" s="631"/>
      <c r="E42" s="631"/>
      <c r="F42" s="631"/>
      <c r="G42" s="631"/>
      <c r="H42" s="631"/>
    </row>
    <row r="43" spans="1:8" ht="15.75" x14ac:dyDescent="0.25">
      <c r="A43" s="628"/>
      <c r="B43" s="631"/>
      <c r="C43" s="631"/>
      <c r="D43" s="631"/>
      <c r="E43" s="631"/>
      <c r="F43" s="631"/>
      <c r="G43" s="631"/>
      <c r="H43" s="631"/>
    </row>
    <row r="44" spans="1:8" ht="15.75" x14ac:dyDescent="0.25">
      <c r="A44" s="628"/>
      <c r="B44" s="631"/>
      <c r="C44" s="631"/>
      <c r="D44" s="631"/>
      <c r="E44" s="631"/>
      <c r="F44" s="631"/>
      <c r="G44" s="631"/>
      <c r="H44" s="631"/>
    </row>
    <row r="45" spans="1:8" ht="15.75" x14ac:dyDescent="0.25">
      <c r="A45" s="628"/>
      <c r="B45" s="631"/>
      <c r="C45" s="631"/>
      <c r="D45" s="631"/>
      <c r="E45" s="631"/>
      <c r="F45" s="631"/>
      <c r="G45" s="631"/>
      <c r="H45" s="631"/>
    </row>
    <row r="46" spans="1:8" ht="15.75" x14ac:dyDescent="0.25">
      <c r="A46" s="617"/>
      <c r="B46" s="632"/>
      <c r="C46" s="632"/>
      <c r="D46" s="632"/>
      <c r="E46" s="632"/>
      <c r="F46" s="632"/>
      <c r="G46" s="632"/>
      <c r="H46" s="632"/>
    </row>
    <row r="47" spans="1:8" ht="15.75" x14ac:dyDescent="0.25">
      <c r="A47" s="633"/>
      <c r="B47" s="632"/>
      <c r="C47" s="632"/>
      <c r="D47" s="632"/>
      <c r="E47" s="632"/>
      <c r="F47" s="632"/>
      <c r="G47" s="632"/>
      <c r="H47" s="632"/>
    </row>
    <row r="48" spans="1:8" x14ac:dyDescent="0.25">
      <c r="B48" s="634"/>
      <c r="C48" s="634"/>
      <c r="D48" s="634"/>
      <c r="E48" s="634"/>
      <c r="F48" s="634"/>
      <c r="G48" s="634"/>
      <c r="H48" s="634"/>
    </row>
    <row r="49" spans="1:8" ht="15.75" x14ac:dyDescent="0.25">
      <c r="A49" s="628"/>
      <c r="B49" s="631"/>
      <c r="C49" s="631"/>
      <c r="D49" s="631"/>
      <c r="E49" s="631"/>
      <c r="F49" s="631"/>
      <c r="G49" s="631"/>
      <c r="H49" s="6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8</vt:i4>
      </vt:variant>
    </vt:vector>
  </HeadingPairs>
  <TitlesOfParts>
    <vt:vector size="22" baseType="lpstr">
      <vt:lpstr>1. Mérleg</vt:lpstr>
      <vt:lpstr>2. műk-felhalm. egyensúly</vt:lpstr>
      <vt:lpstr>3. pénzforg. mérleg</vt:lpstr>
      <vt:lpstr>4.elői. felh. ütem bevétel</vt:lpstr>
      <vt:lpstr>5. több éves köt.</vt:lpstr>
      <vt:lpstr>6. közvetett tám.</vt:lpstr>
      <vt:lpstr>7 mell. gördülő mérleg</vt:lpstr>
      <vt:lpstr>8 mell. adósságot kel ügyletek</vt:lpstr>
      <vt:lpstr>9 Bevétel-kiadás</vt:lpstr>
      <vt:lpstr>10 bevételek (2)</vt:lpstr>
      <vt:lpstr>11 bérfelosztás</vt:lpstr>
      <vt:lpstr>12 létszám</vt:lpstr>
      <vt:lpstr>13 térítésidíj</vt:lpstr>
      <vt:lpstr>14 Kisszékely</vt:lpstr>
      <vt:lpstr>'3. pénzforg. mérleg'!Nyomtatási_cím</vt:lpstr>
      <vt:lpstr>'5. több éves köt.'!Nyomtatási_cím</vt:lpstr>
      <vt:lpstr>'8 mell. adósságot kel ügyletek'!Nyomtatási_cím</vt:lpstr>
      <vt:lpstr>'2. műk-felhalm. egyensúly'!Nyomtatási_terület</vt:lpstr>
      <vt:lpstr>'3. pénzforg. mérleg'!Nyomtatási_terület</vt:lpstr>
      <vt:lpstr>'4.elői. felh. ütem bevétel'!Nyomtatási_terület</vt:lpstr>
      <vt:lpstr>'5. több éves köt.'!Nyomtatási_terület</vt:lpstr>
      <vt:lpstr>'7 mell. gördülő mérleg'!Nyomtatási_terület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Penzugy CGR</dc:creator>
  <cp:lastModifiedBy>Csilla</cp:lastModifiedBy>
  <cp:lastPrinted>2025-01-21T13:21:09Z</cp:lastPrinted>
  <dcterms:created xsi:type="dcterms:W3CDTF">2018-01-09T12:16:45Z</dcterms:created>
  <dcterms:modified xsi:type="dcterms:W3CDTF">2025-01-21T13:48:36Z</dcterms:modified>
</cp:coreProperties>
</file>