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IMONTORNYA\weblap\KT\2025\02.24\4.np 2025 Kltsv rendalk\"/>
    </mc:Choice>
  </mc:AlternateContent>
  <bookViews>
    <workbookView xWindow="0" yWindow="0" windowWidth="24000" windowHeight="9735" firstSheet="20" activeTab="24"/>
  </bookViews>
  <sheets>
    <sheet name="1. bev-kiadás mérleg " sheetId="70" r:id="rId1"/>
    <sheet name="2. műk-felhalm. egyensúly" sheetId="3" r:id="rId2"/>
    <sheet name="3. pénzforg. mérleg" sheetId="4" r:id="rId3"/>
    <sheet name="4. áll. támogatás" sheetId="5" r:id="rId4"/>
    <sheet name="5.közp. tám " sheetId="6" r:id="rId5"/>
    <sheet name="6.átvett pe." sheetId="63" r:id="rId6"/>
    <sheet name=" 7. egyéb bevételek" sheetId="8" r:id="rId7"/>
    <sheet name="8. ingatlan ért." sheetId="9" r:id="rId8"/>
    <sheet name="9. működési támogatás " sheetId="44" r:id="rId9"/>
    <sheet name="10.-létszám " sheetId="78" r:id="rId10"/>
    <sheet name="11-létszám " sheetId="13" r:id="rId11"/>
    <sheet name="12. egyéb szerv.tám." sheetId="15" r:id="rId12"/>
    <sheet name="13 szoc.pol." sheetId="16" r:id="rId13"/>
    <sheet name="14.céltart." sheetId="19" r:id="rId14"/>
    <sheet name="15.elői. felh. ütem bevétel" sheetId="51" r:id="rId15"/>
    <sheet name="16. adósságot kel ügyletek" sheetId="24" r:id="rId16"/>
    <sheet name="17 mell. gördülő mérleg" sheetId="52" r:id="rId17"/>
    <sheet name="18. közvetett tám." sheetId="26" r:id="rId18"/>
    <sheet name="19. beruházás" sheetId="79" r:id="rId19"/>
    <sheet name="20. mell. eu-s pályázatok " sheetId="30" r:id="rId20"/>
    <sheet name="21. több éves köt." sheetId="32" r:id="rId21"/>
    <sheet name="22. intézmények" sheetId="71" r:id="rId22"/>
    <sheet name="23. intézmények mérleg" sheetId="72" r:id="rId23"/>
    <sheet name="24 közös hivatal" sheetId="77" r:id="rId24"/>
    <sheet name="25 társult intézmények mérlege" sheetId="75" r:id="rId25"/>
  </sheets>
  <definedNames>
    <definedName name="_xlnm.Print_Titles" localSheetId="6">' 7. egyéb bevételek'!$1:$1</definedName>
    <definedName name="_xlnm.Print_Titles" localSheetId="9">'10.-létszám '!$1:$5</definedName>
    <definedName name="_xlnm.Print_Titles" localSheetId="10">'11-létszám '!$1:$5</definedName>
    <definedName name="_xlnm.Print_Titles" localSheetId="11">'12. egyéb szerv.tám.'!$1:$2</definedName>
    <definedName name="_xlnm.Print_Titles" localSheetId="12">'13 szoc.pol.'!$1:$2</definedName>
    <definedName name="_xlnm.Print_Titles" localSheetId="13">'14.céltart.'!$1:$2</definedName>
    <definedName name="_xlnm.Print_Titles" localSheetId="15">'16. adósságot kel ügyletek'!$A:$B</definedName>
    <definedName name="_xlnm.Print_Titles" localSheetId="20">'21. több éves köt.'!$A:$B,'21. több éves köt.'!$1:$3</definedName>
    <definedName name="_xlnm.Print_Titles" localSheetId="2">'3. pénzforg. mérleg'!$1:$2</definedName>
    <definedName name="_xlnm.Print_Titles" localSheetId="5">'6.átvett pe.'!$1:$1</definedName>
    <definedName name="_xlnm.Print_Titles" localSheetId="8">'9. működési támogatás '!$1:$4</definedName>
    <definedName name="_xlnm.Print_Area" localSheetId="6">' 7. egyéb bevételek'!$A$1:$F$25</definedName>
    <definedName name="_xlnm.Print_Area" localSheetId="0">'1. bev-kiadás mérleg '!$A$1:$E$163</definedName>
    <definedName name="_xlnm.Print_Area" localSheetId="9">'10.-létszám '!$A$1:$F$11</definedName>
    <definedName name="_xlnm.Print_Area" localSheetId="10">'11-létszám '!$A$1:$F$12</definedName>
    <definedName name="_xlnm.Print_Area" localSheetId="13">'14.céltart.'!$A$1:$E$32</definedName>
    <definedName name="_xlnm.Print_Area" localSheetId="14">'15.elői. felh. ütem bevétel'!$A$1:$N$43</definedName>
    <definedName name="_xlnm.Print_Area" localSheetId="16">'17 mell. gördülő mérleg'!$A$1:$D$54</definedName>
    <definedName name="_xlnm.Print_Area" localSheetId="1">'2. műk-felhalm. egyensúly'!$A$1:$L$35</definedName>
    <definedName name="_xlnm.Print_Area" localSheetId="20">'21. több éves köt.'!$A$1:$L$21</definedName>
    <definedName name="_xlnm.Print_Area" localSheetId="21">'22. intézmények'!$A$1:$H$140</definedName>
    <definedName name="_xlnm.Print_Area" localSheetId="22">'23. intézmények mérleg'!$A$1:$G$140</definedName>
    <definedName name="_xlnm.Print_Area" localSheetId="23">'24 közös hivatal'!$A$1:$G$140</definedName>
    <definedName name="_xlnm.Print_Area" localSheetId="2">'3. pénzforg. mérleg'!$A$1:$R$149</definedName>
    <definedName name="_xlnm.Print_Area" localSheetId="3">'4. áll. támogatás'!$A$1:$F$23</definedName>
    <definedName name="_xlnm.Print_Area" localSheetId="4">'5.közp. tám '!$A$1:$F$19</definedName>
    <definedName name="_xlnm.Print_Area" localSheetId="5">'6.átvett pe.'!$A$1:$F$39</definedName>
    <definedName name="_xlnm.Print_Area" localSheetId="7">'8. ingatlan ért.'!$A$1:$E$10</definedName>
    <definedName name="_xlnm.Print_Area" localSheetId="8">'9. működési támogatás '!$A$1:$L$65</definedName>
  </definedNames>
  <calcPr calcId="191029"/>
</workbook>
</file>

<file path=xl/calcChain.xml><?xml version="1.0" encoding="utf-8"?>
<calcChain xmlns="http://schemas.openxmlformats.org/spreadsheetml/2006/main">
  <c r="C12" i="71" l="1"/>
  <c r="N50" i="51"/>
  <c r="G84" i="77"/>
  <c r="E11" i="78"/>
  <c r="F17" i="5"/>
  <c r="G67" i="4"/>
  <c r="G65" i="4" s="1"/>
  <c r="C90" i="71"/>
  <c r="G4" i="72"/>
  <c r="G4" i="77"/>
  <c r="H57" i="71"/>
  <c r="C94" i="71"/>
  <c r="D53" i="71"/>
  <c r="H93" i="71"/>
  <c r="H92" i="71"/>
  <c r="H91" i="71"/>
  <c r="G90" i="71"/>
  <c r="G89" i="71" s="1"/>
  <c r="G102" i="71" s="1"/>
  <c r="G116" i="71" s="1"/>
  <c r="H84" i="71"/>
  <c r="G126" i="71"/>
  <c r="G121" i="71"/>
  <c r="G115" i="71"/>
  <c r="G109" i="71"/>
  <c r="G103" i="71" s="1"/>
  <c r="G104" i="71"/>
  <c r="G81" i="71"/>
  <c r="G85" i="71" s="1"/>
  <c r="G77" i="71"/>
  <c r="G72" i="71"/>
  <c r="G71" i="71"/>
  <c r="G70" i="71"/>
  <c r="G66" i="71"/>
  <c r="G61" i="71"/>
  <c r="G56" i="71"/>
  <c r="G54" i="71" s="1"/>
  <c r="G53" i="71" s="1"/>
  <c r="E54" i="71"/>
  <c r="F54" i="71"/>
  <c r="E45" i="71"/>
  <c r="F45" i="71"/>
  <c r="G45" i="71"/>
  <c r="G44" i="71"/>
  <c r="G34" i="71"/>
  <c r="G33" i="71" s="1"/>
  <c r="G21" i="71"/>
  <c r="G20" i="71"/>
  <c r="G12" i="71"/>
  <c r="G3" i="71" s="1"/>
  <c r="H36" i="71"/>
  <c r="F143" i="72"/>
  <c r="F142" i="72"/>
  <c r="F127" i="72"/>
  <c r="F126" i="72"/>
  <c r="F121" i="72"/>
  <c r="F109" i="72"/>
  <c r="F104" i="72"/>
  <c r="F103" i="72"/>
  <c r="F115" i="72" s="1"/>
  <c r="F116" i="72" s="1"/>
  <c r="G84" i="72"/>
  <c r="F102" i="72"/>
  <c r="F90" i="72"/>
  <c r="G93" i="72"/>
  <c r="G92" i="72"/>
  <c r="G91" i="72"/>
  <c r="F89" i="72"/>
  <c r="D90" i="72"/>
  <c r="G38" i="72"/>
  <c r="G36" i="72"/>
  <c r="F81" i="72"/>
  <c r="F85" i="72" s="1"/>
  <c r="F72" i="72"/>
  <c r="F70" i="72"/>
  <c r="D45" i="72"/>
  <c r="E45" i="72"/>
  <c r="F45" i="72"/>
  <c r="F34" i="72"/>
  <c r="F33" i="72" s="1"/>
  <c r="F21" i="72"/>
  <c r="F20" i="72" s="1"/>
  <c r="F3" i="72"/>
  <c r="G38" i="77"/>
  <c r="C34" i="77"/>
  <c r="G93" i="77"/>
  <c r="G92" i="77"/>
  <c r="G91" i="77"/>
  <c r="F126" i="77"/>
  <c r="F121" i="77"/>
  <c r="F115" i="77"/>
  <c r="F109" i="77"/>
  <c r="F104" i="77"/>
  <c r="F103" i="77" s="1"/>
  <c r="E94" i="77"/>
  <c r="F94" i="77"/>
  <c r="F90" i="77" s="1"/>
  <c r="F89" i="77" s="1"/>
  <c r="F102" i="77" s="1"/>
  <c r="F116" i="77" s="1"/>
  <c r="F81" i="77"/>
  <c r="F85" i="77" s="1"/>
  <c r="F143" i="77" s="1"/>
  <c r="D77" i="77"/>
  <c r="E77" i="77"/>
  <c r="F77" i="77"/>
  <c r="F72" i="77"/>
  <c r="D70" i="77"/>
  <c r="E70" i="77"/>
  <c r="F70" i="77"/>
  <c r="F66" i="77"/>
  <c r="F61" i="77"/>
  <c r="D56" i="77"/>
  <c r="E56" i="77"/>
  <c r="F56" i="77"/>
  <c r="F54" i="77"/>
  <c r="F53" i="77"/>
  <c r="D45" i="77"/>
  <c r="E45" i="77"/>
  <c r="F45" i="77"/>
  <c r="F34" i="77"/>
  <c r="F33" i="77"/>
  <c r="F21" i="77"/>
  <c r="F20" i="77"/>
  <c r="F3" i="77"/>
  <c r="F44" i="77" s="1"/>
  <c r="F71" i="77" s="1"/>
  <c r="E24" i="63"/>
  <c r="F24" i="63"/>
  <c r="D24" i="63"/>
  <c r="J28" i="16"/>
  <c r="K28" i="16"/>
  <c r="L28" i="16"/>
  <c r="G18" i="79"/>
  <c r="H16" i="79"/>
  <c r="G16" i="79"/>
  <c r="F16" i="79"/>
  <c r="E16" i="79"/>
  <c r="D16" i="79"/>
  <c r="B16" i="79"/>
  <c r="H9" i="79"/>
  <c r="H18" i="79" s="1"/>
  <c r="G9" i="79"/>
  <c r="F9" i="79"/>
  <c r="F18" i="79" s="1"/>
  <c r="D9" i="79"/>
  <c r="D18" i="79" s="1"/>
  <c r="B9" i="79"/>
  <c r="B18" i="79" s="1"/>
  <c r="E8" i="79"/>
  <c r="E7" i="79"/>
  <c r="E6" i="79"/>
  <c r="E9" i="79" s="1"/>
  <c r="E5" i="79"/>
  <c r="D11" i="78"/>
  <c r="C11" i="78"/>
  <c r="E18" i="79" l="1"/>
  <c r="G142" i="71"/>
  <c r="G127" i="71"/>
  <c r="G86" i="71"/>
  <c r="G143" i="71"/>
  <c r="F44" i="72"/>
  <c r="F71" i="72" s="1"/>
  <c r="F86" i="72" s="1"/>
  <c r="F86" i="77"/>
  <c r="F142" i="77"/>
  <c r="F127" i="77"/>
  <c r="E24" i="8"/>
  <c r="F24" i="8"/>
  <c r="E17" i="5"/>
  <c r="D22" i="70"/>
  <c r="D4" i="70"/>
  <c r="D66" i="70" l="1"/>
  <c r="G121" i="77" l="1"/>
  <c r="E121" i="77"/>
  <c r="E126" i="77" s="1"/>
  <c r="D121" i="77"/>
  <c r="D126" i="77" s="1"/>
  <c r="C121" i="77"/>
  <c r="G117" i="77"/>
  <c r="G126" i="77" s="1"/>
  <c r="C117" i="77"/>
  <c r="G109" i="77"/>
  <c r="E109" i="77"/>
  <c r="D109" i="77"/>
  <c r="C109" i="77"/>
  <c r="G107" i="77"/>
  <c r="E104" i="77"/>
  <c r="E103" i="77" s="1"/>
  <c r="E115" i="77" s="1"/>
  <c r="D104" i="77"/>
  <c r="C104" i="77"/>
  <c r="E90" i="77"/>
  <c r="E89" i="77" s="1"/>
  <c r="E102" i="77" s="1"/>
  <c r="D90" i="77"/>
  <c r="D89" i="77" s="1"/>
  <c r="D102" i="77" s="1"/>
  <c r="C90" i="77"/>
  <c r="C89" i="77" s="1"/>
  <c r="C102" i="77" s="1"/>
  <c r="G81" i="77"/>
  <c r="E81" i="77"/>
  <c r="D81" i="77"/>
  <c r="C81" i="77"/>
  <c r="G77" i="77"/>
  <c r="C77" i="77"/>
  <c r="G73" i="77"/>
  <c r="G72" i="77" s="1"/>
  <c r="E72" i="77"/>
  <c r="D72" i="77"/>
  <c r="C72" i="77"/>
  <c r="G66" i="77"/>
  <c r="E66" i="77"/>
  <c r="D66" i="77"/>
  <c r="C66" i="77"/>
  <c r="G61" i="77"/>
  <c r="E61" i="77"/>
  <c r="D61" i="77"/>
  <c r="C61" i="77"/>
  <c r="C56" i="77"/>
  <c r="G56" i="77" s="1"/>
  <c r="E54" i="77"/>
  <c r="E53" i="77" s="1"/>
  <c r="D54" i="77"/>
  <c r="D53" i="77" s="1"/>
  <c r="G48" i="77"/>
  <c r="G47" i="77" s="1"/>
  <c r="G45" i="77" s="1"/>
  <c r="C48" i="77"/>
  <c r="C47" i="77"/>
  <c r="C45" i="77" s="1"/>
  <c r="G40" i="77"/>
  <c r="G39" i="77"/>
  <c r="E34" i="77"/>
  <c r="E33" i="77" s="1"/>
  <c r="D34" i="77"/>
  <c r="D33" i="77" s="1"/>
  <c r="G32" i="77"/>
  <c r="G31" i="77"/>
  <c r="G30" i="77"/>
  <c r="C29" i="77"/>
  <c r="G29" i="77" s="1"/>
  <c r="G28" i="77"/>
  <c r="G27" i="77"/>
  <c r="G26" i="77"/>
  <c r="G25" i="77"/>
  <c r="G24" i="77"/>
  <c r="G23" i="77"/>
  <c r="G22" i="77"/>
  <c r="E21" i="77"/>
  <c r="E20" i="77" s="1"/>
  <c r="D21" i="77"/>
  <c r="D20" i="77" s="1"/>
  <c r="C21" i="77"/>
  <c r="G3" i="77"/>
  <c r="E3" i="77"/>
  <c r="D3" i="77"/>
  <c r="C3" i="77"/>
  <c r="D8" i="19"/>
  <c r="H114" i="71"/>
  <c r="C18" i="32"/>
  <c r="C17" i="32"/>
  <c r="C15" i="32"/>
  <c r="C16" i="32"/>
  <c r="C14" i="32"/>
  <c r="N22" i="51"/>
  <c r="N12" i="51"/>
  <c r="D85" i="77" l="1"/>
  <c r="D143" i="77" s="1"/>
  <c r="E85" i="77"/>
  <c r="E143" i="77" s="1"/>
  <c r="G85" i="77"/>
  <c r="G143" i="77" s="1"/>
  <c r="E44" i="77"/>
  <c r="E71" i="77" s="1"/>
  <c r="D44" i="77"/>
  <c r="D71" i="77" s="1"/>
  <c r="D86" i="77" s="1"/>
  <c r="G21" i="77"/>
  <c r="G20" i="77" s="1"/>
  <c r="C85" i="77"/>
  <c r="C103" i="77"/>
  <c r="C115" i="77" s="1"/>
  <c r="C116" i="77" s="1"/>
  <c r="C127" i="77" s="1"/>
  <c r="C126" i="77"/>
  <c r="G34" i="77"/>
  <c r="G33" i="77" s="1"/>
  <c r="G94" i="77"/>
  <c r="G104" i="77"/>
  <c r="G103" i="77" s="1"/>
  <c r="G115" i="77" s="1"/>
  <c r="D103" i="77"/>
  <c r="D115" i="77" s="1"/>
  <c r="D116" i="77" s="1"/>
  <c r="G90" i="77"/>
  <c r="G89" i="77" s="1"/>
  <c r="G102" i="77" s="1"/>
  <c r="G116" i="77" s="1"/>
  <c r="G127" i="77" s="1"/>
  <c r="E116" i="77"/>
  <c r="E127" i="77" s="1"/>
  <c r="C54" i="77"/>
  <c r="C20" i="77"/>
  <c r="C33" i="77"/>
  <c r="D6" i="9"/>
  <c r="F65" i="4"/>
  <c r="H65" i="4"/>
  <c r="H67" i="4"/>
  <c r="D24" i="8"/>
  <c r="D13" i="8"/>
  <c r="K77" i="4"/>
  <c r="L77" i="4"/>
  <c r="M77" i="4"/>
  <c r="N77" i="4"/>
  <c r="K44" i="4"/>
  <c r="L44" i="4"/>
  <c r="M44" i="4"/>
  <c r="N44" i="4"/>
  <c r="D99" i="70"/>
  <c r="E99" i="70"/>
  <c r="H107" i="71"/>
  <c r="H105" i="71"/>
  <c r="H125" i="71"/>
  <c r="H111" i="71"/>
  <c r="H112" i="71"/>
  <c r="H113" i="71"/>
  <c r="H110" i="71"/>
  <c r="F104" i="71"/>
  <c r="H95" i="71"/>
  <c r="H96" i="71"/>
  <c r="H97" i="71"/>
  <c r="H98" i="71"/>
  <c r="H99" i="71"/>
  <c r="H100" i="71"/>
  <c r="H101" i="71"/>
  <c r="H64" i="71"/>
  <c r="H65" i="71"/>
  <c r="H63" i="71"/>
  <c r="E19" i="32"/>
  <c r="C5" i="32"/>
  <c r="C6" i="32"/>
  <c r="E12" i="30"/>
  <c r="E13" i="30"/>
  <c r="E14" i="30"/>
  <c r="E15" i="30"/>
  <c r="E10" i="30"/>
  <c r="H74" i="71"/>
  <c r="H75" i="71"/>
  <c r="H76" i="71"/>
  <c r="H73" i="71"/>
  <c r="D56" i="71"/>
  <c r="E56" i="71"/>
  <c r="F56" i="71"/>
  <c r="H48" i="71"/>
  <c r="H47" i="71" s="1"/>
  <c r="H46" i="71"/>
  <c r="H37" i="71"/>
  <c r="H38" i="71"/>
  <c r="H39" i="71"/>
  <c r="H40" i="71"/>
  <c r="H41" i="71"/>
  <c r="H42" i="71"/>
  <c r="H43" i="71"/>
  <c r="H35" i="71"/>
  <c r="H23" i="71"/>
  <c r="H24" i="71"/>
  <c r="H25" i="71"/>
  <c r="H26" i="71"/>
  <c r="H27" i="71"/>
  <c r="H28" i="71"/>
  <c r="H30" i="71"/>
  <c r="H31" i="71"/>
  <c r="H32" i="71"/>
  <c r="H22" i="71"/>
  <c r="H15" i="71"/>
  <c r="H16" i="71"/>
  <c r="H17" i="71"/>
  <c r="H18" i="71"/>
  <c r="H19" i="71"/>
  <c r="H14" i="71"/>
  <c r="H5" i="71"/>
  <c r="H6" i="71"/>
  <c r="H7" i="71"/>
  <c r="H8" i="71"/>
  <c r="H9" i="71"/>
  <c r="H10" i="71"/>
  <c r="H11" i="71"/>
  <c r="H4" i="71"/>
  <c r="D12" i="71"/>
  <c r="E12" i="71"/>
  <c r="F12" i="71"/>
  <c r="E22" i="70"/>
  <c r="C22" i="70"/>
  <c r="E86" i="77" l="1"/>
  <c r="D127" i="77"/>
  <c r="D142" i="77"/>
  <c r="G44" i="77"/>
  <c r="C44" i="77"/>
  <c r="C143" i="77"/>
  <c r="G54" i="77"/>
  <c r="G53" i="77" s="1"/>
  <c r="G70" i="77" s="1"/>
  <c r="C53" i="77"/>
  <c r="C70" i="77" s="1"/>
  <c r="E142" i="77"/>
  <c r="H104" i="71"/>
  <c r="H12" i="71"/>
  <c r="R141" i="4"/>
  <c r="R142" i="4"/>
  <c r="R143" i="4"/>
  <c r="R144" i="4"/>
  <c r="R145" i="4"/>
  <c r="R146" i="4"/>
  <c r="R147" i="4"/>
  <c r="R148" i="4"/>
  <c r="R149" i="4"/>
  <c r="R150" i="4"/>
  <c r="R152" i="4"/>
  <c r="R153" i="4"/>
  <c r="R154" i="4"/>
  <c r="R155" i="4"/>
  <c r="P141" i="4"/>
  <c r="P142" i="4"/>
  <c r="P143" i="4"/>
  <c r="P144" i="4"/>
  <c r="P145" i="4"/>
  <c r="P146" i="4"/>
  <c r="P147" i="4"/>
  <c r="P148" i="4"/>
  <c r="P149" i="4"/>
  <c r="P150" i="4"/>
  <c r="P152" i="4"/>
  <c r="P153" i="4"/>
  <c r="P154" i="4"/>
  <c r="P155" i="4"/>
  <c r="Q141" i="4"/>
  <c r="Q142" i="4"/>
  <c r="Q143" i="4"/>
  <c r="Q144" i="4"/>
  <c r="Q145" i="4"/>
  <c r="Q146" i="4"/>
  <c r="Q147" i="4"/>
  <c r="Q148" i="4"/>
  <c r="Q149" i="4"/>
  <c r="Q150" i="4"/>
  <c r="Q152" i="4"/>
  <c r="Q153" i="4"/>
  <c r="Q154" i="4"/>
  <c r="Q155" i="4"/>
  <c r="O141" i="4"/>
  <c r="O142" i="4"/>
  <c r="O143" i="4"/>
  <c r="O144" i="4"/>
  <c r="O145" i="4"/>
  <c r="O146" i="4"/>
  <c r="O147" i="4"/>
  <c r="O148" i="4"/>
  <c r="O149" i="4"/>
  <c r="O150" i="4"/>
  <c r="O152" i="4"/>
  <c r="O153" i="4"/>
  <c r="O154" i="4"/>
  <c r="O155" i="4"/>
  <c r="L157" i="4"/>
  <c r="K157" i="4"/>
  <c r="M157" i="4"/>
  <c r="N157" i="4"/>
  <c r="D151" i="4"/>
  <c r="R130" i="4"/>
  <c r="R131" i="4"/>
  <c r="R132" i="4"/>
  <c r="R134" i="4"/>
  <c r="R135" i="4"/>
  <c r="R136" i="4"/>
  <c r="R137" i="4"/>
  <c r="R138" i="4"/>
  <c r="Q129" i="4"/>
  <c r="Q130" i="4"/>
  <c r="Q131" i="4"/>
  <c r="Q132" i="4"/>
  <c r="Q134" i="4"/>
  <c r="Q135" i="4"/>
  <c r="Q136" i="4"/>
  <c r="Q137" i="4"/>
  <c r="Q138" i="4"/>
  <c r="P129" i="4"/>
  <c r="P130" i="4"/>
  <c r="P131" i="4"/>
  <c r="P132" i="4"/>
  <c r="P134" i="4"/>
  <c r="P135" i="4"/>
  <c r="P136" i="4"/>
  <c r="P137" i="4"/>
  <c r="P138" i="4"/>
  <c r="O130" i="4"/>
  <c r="O131" i="4"/>
  <c r="O132" i="4"/>
  <c r="O134" i="4"/>
  <c r="O135" i="4"/>
  <c r="O136" i="4"/>
  <c r="O137" i="4"/>
  <c r="O138" i="4"/>
  <c r="C71" i="77" l="1"/>
  <c r="C86" i="77" s="1"/>
  <c r="G71" i="77"/>
  <c r="G86" i="77" s="1"/>
  <c r="G40" i="4"/>
  <c r="I40" i="4"/>
  <c r="J40" i="4"/>
  <c r="F23" i="4"/>
  <c r="G23" i="4"/>
  <c r="H23" i="4"/>
  <c r="J23" i="4"/>
  <c r="K23" i="4"/>
  <c r="K14" i="4" s="1"/>
  <c r="L23" i="4"/>
  <c r="L14" i="4" s="1"/>
  <c r="M23" i="4"/>
  <c r="M14" i="4" s="1"/>
  <c r="N23" i="4"/>
  <c r="N14" i="4" s="1"/>
  <c r="E66" i="70"/>
  <c r="G81" i="72"/>
  <c r="D81" i="72"/>
  <c r="E81" i="72"/>
  <c r="G107" i="72"/>
  <c r="G73" i="72"/>
  <c r="D72" i="72"/>
  <c r="E72" i="72"/>
  <c r="D54" i="72"/>
  <c r="E54" i="72"/>
  <c r="G40" i="72"/>
  <c r="G39" i="72"/>
  <c r="G22" i="72"/>
  <c r="G23" i="72"/>
  <c r="G24" i="72"/>
  <c r="G25" i="72"/>
  <c r="G26" i="72"/>
  <c r="G27" i="72"/>
  <c r="G28" i="72"/>
  <c r="G30" i="72"/>
  <c r="G31" i="72"/>
  <c r="G32" i="72"/>
  <c r="D21" i="72"/>
  <c r="E21" i="72"/>
  <c r="E4" i="70"/>
  <c r="C142" i="77" l="1"/>
  <c r="G142" i="77"/>
  <c r="E85" i="72"/>
  <c r="D85" i="72"/>
  <c r="F48" i="75" l="1"/>
  <c r="F41" i="75"/>
  <c r="F35" i="75"/>
  <c r="F28" i="75"/>
  <c r="F24" i="75"/>
  <c r="F18" i="75"/>
  <c r="F7" i="75"/>
  <c r="C48" i="75"/>
  <c r="C41" i="75"/>
  <c r="C34" i="75"/>
  <c r="C39" i="75" s="1"/>
  <c r="C28" i="75"/>
  <c r="C24" i="75"/>
  <c r="C18" i="75"/>
  <c r="C7" i="75"/>
  <c r="F53" i="75" l="1"/>
  <c r="C53" i="75"/>
  <c r="F34" i="75"/>
  <c r="F39" i="75" s="1"/>
  <c r="D25" i="19"/>
  <c r="B25" i="19"/>
  <c r="M21" i="16" l="1"/>
  <c r="E34" i="44"/>
  <c r="H34" i="44"/>
  <c r="F13" i="8"/>
  <c r="E76" i="70"/>
  <c r="E3" i="71"/>
  <c r="F3" i="71"/>
  <c r="E21" i="71"/>
  <c r="E20" i="71" s="1"/>
  <c r="F21" i="71"/>
  <c r="F20" i="71" s="1"/>
  <c r="E34" i="71"/>
  <c r="E33" i="71" s="1"/>
  <c r="F34" i="71"/>
  <c r="F33" i="71" s="1"/>
  <c r="E53" i="71"/>
  <c r="F53" i="71"/>
  <c r="E66" i="71"/>
  <c r="F66" i="71"/>
  <c r="E72" i="71"/>
  <c r="F72" i="71"/>
  <c r="E77" i="71"/>
  <c r="F77" i="71"/>
  <c r="E81" i="71"/>
  <c r="F81" i="71"/>
  <c r="E94" i="71"/>
  <c r="E90" i="71" s="1"/>
  <c r="E89" i="71" s="1"/>
  <c r="E102" i="71" s="1"/>
  <c r="F94" i="71"/>
  <c r="F90" i="71" s="1"/>
  <c r="F89" i="71" s="1"/>
  <c r="F102" i="71" s="1"/>
  <c r="E104" i="71"/>
  <c r="E109" i="71"/>
  <c r="F109" i="71"/>
  <c r="F103" i="71" s="1"/>
  <c r="F115" i="71" s="1"/>
  <c r="E121" i="71"/>
  <c r="E126" i="71" s="1"/>
  <c r="F121" i="71"/>
  <c r="F126" i="71" s="1"/>
  <c r="D121" i="72"/>
  <c r="D126" i="72" s="1"/>
  <c r="D143" i="72" s="1"/>
  <c r="E121" i="72"/>
  <c r="E126" i="72" s="1"/>
  <c r="E143" i="72" s="1"/>
  <c r="D109" i="72"/>
  <c r="E109" i="72"/>
  <c r="D104" i="72"/>
  <c r="E104" i="72"/>
  <c r="E94" i="72"/>
  <c r="E90" i="72" s="1"/>
  <c r="E89" i="72" s="1"/>
  <c r="E102" i="72" s="1"/>
  <c r="D3" i="72"/>
  <c r="E3" i="72"/>
  <c r="D20" i="72"/>
  <c r="E20" i="72"/>
  <c r="D53" i="72"/>
  <c r="E53" i="72"/>
  <c r="D61" i="72"/>
  <c r="E61" i="72"/>
  <c r="D66" i="72"/>
  <c r="E66" i="72"/>
  <c r="G121" i="72"/>
  <c r="C121" i="72"/>
  <c r="G117" i="72"/>
  <c r="C117" i="72"/>
  <c r="G109" i="72"/>
  <c r="C109" i="72"/>
  <c r="C104" i="72"/>
  <c r="C90" i="72"/>
  <c r="C89" i="72" s="1"/>
  <c r="C102" i="72" s="1"/>
  <c r="C81" i="72"/>
  <c r="G77" i="72"/>
  <c r="C77" i="72"/>
  <c r="G72" i="72"/>
  <c r="C72" i="72"/>
  <c r="G66" i="72"/>
  <c r="C66" i="72"/>
  <c r="G61" i="72"/>
  <c r="C61" i="72"/>
  <c r="C56" i="72"/>
  <c r="G48" i="72"/>
  <c r="G47" i="72" s="1"/>
  <c r="G45" i="72" s="1"/>
  <c r="C48" i="72"/>
  <c r="C47" i="72" s="1"/>
  <c r="C45" i="72" s="1"/>
  <c r="C29" i="72"/>
  <c r="G29" i="72" s="1"/>
  <c r="C21" i="72"/>
  <c r="G21" i="72" s="1"/>
  <c r="G3" i="72"/>
  <c r="C3" i="72"/>
  <c r="H121" i="71"/>
  <c r="D121" i="71"/>
  <c r="C121" i="71"/>
  <c r="H117" i="71"/>
  <c r="D117" i="71"/>
  <c r="C117" i="71"/>
  <c r="H109" i="71"/>
  <c r="D109" i="71"/>
  <c r="C109" i="71"/>
  <c r="D104" i="71"/>
  <c r="C104" i="71"/>
  <c r="D90" i="71"/>
  <c r="H81" i="71"/>
  <c r="D81" i="71"/>
  <c r="C81" i="71"/>
  <c r="H77" i="71"/>
  <c r="D77" i="71"/>
  <c r="C77" i="71"/>
  <c r="H72" i="71"/>
  <c r="D72" i="71"/>
  <c r="C72" i="71"/>
  <c r="H66" i="71"/>
  <c r="D66" i="71"/>
  <c r="C66" i="71"/>
  <c r="C56" i="71"/>
  <c r="D54" i="71"/>
  <c r="H45" i="71"/>
  <c r="D48" i="71"/>
  <c r="D47" i="71" s="1"/>
  <c r="D45" i="71" s="1"/>
  <c r="C48" i="71"/>
  <c r="C47" i="71" s="1"/>
  <c r="C45" i="71" s="1"/>
  <c r="H34" i="71"/>
  <c r="H33" i="71" s="1"/>
  <c r="D34" i="71"/>
  <c r="D33" i="71" s="1"/>
  <c r="C34" i="71"/>
  <c r="C33" i="71" s="1"/>
  <c r="C29" i="71"/>
  <c r="H29" i="71" s="1"/>
  <c r="H21" i="71"/>
  <c r="C21" i="71"/>
  <c r="H3" i="71"/>
  <c r="D3" i="71"/>
  <c r="C3" i="71"/>
  <c r="D89" i="71" l="1"/>
  <c r="D102" i="71" s="1"/>
  <c r="H90" i="71"/>
  <c r="D70" i="72"/>
  <c r="E70" i="72"/>
  <c r="D103" i="72"/>
  <c r="D115" i="72" s="1"/>
  <c r="G20" i="72"/>
  <c r="H94" i="71"/>
  <c r="E103" i="71"/>
  <c r="E115" i="71" s="1"/>
  <c r="E116" i="71" s="1"/>
  <c r="E127" i="71" s="1"/>
  <c r="G85" i="72"/>
  <c r="G143" i="72" s="1"/>
  <c r="E103" i="72"/>
  <c r="E115" i="72" s="1"/>
  <c r="E116" i="72" s="1"/>
  <c r="E127" i="72" s="1"/>
  <c r="G104" i="72"/>
  <c r="G103" i="72" s="1"/>
  <c r="G115" i="72" s="1"/>
  <c r="C54" i="71"/>
  <c r="H56" i="71"/>
  <c r="G94" i="72"/>
  <c r="G90" i="72" s="1"/>
  <c r="G89" i="72" s="1"/>
  <c r="G102" i="72" s="1"/>
  <c r="D89" i="72"/>
  <c r="D102" i="72" s="1"/>
  <c r="D116" i="72" s="1"/>
  <c r="D127" i="72" s="1"/>
  <c r="C54" i="72"/>
  <c r="G56" i="72"/>
  <c r="C103" i="72"/>
  <c r="C115" i="72" s="1"/>
  <c r="C116" i="72" s="1"/>
  <c r="C126" i="72"/>
  <c r="G126" i="72"/>
  <c r="C85" i="72"/>
  <c r="C20" i="72"/>
  <c r="I34" i="44"/>
  <c r="J34" i="44"/>
  <c r="F44" i="71"/>
  <c r="E44" i="71"/>
  <c r="F85" i="71"/>
  <c r="F143" i="71" s="1"/>
  <c r="E85" i="71"/>
  <c r="F116" i="71"/>
  <c r="F127" i="71" s="1"/>
  <c r="C20" i="71"/>
  <c r="C44" i="71" s="1"/>
  <c r="H126" i="71"/>
  <c r="H20" i="71"/>
  <c r="H44" i="71" s="1"/>
  <c r="D20" i="71"/>
  <c r="D44" i="71" s="1"/>
  <c r="C85" i="71"/>
  <c r="H103" i="71"/>
  <c r="H115" i="71" s="1"/>
  <c r="C126" i="71"/>
  <c r="D126" i="71"/>
  <c r="D103" i="71"/>
  <c r="D115" i="71" s="1"/>
  <c r="D85" i="71"/>
  <c r="H85" i="71"/>
  <c r="C103" i="71"/>
  <c r="C115" i="71" s="1"/>
  <c r="E151" i="4"/>
  <c r="F151" i="4"/>
  <c r="G151" i="4"/>
  <c r="H151" i="4"/>
  <c r="I151" i="4"/>
  <c r="Q151" i="4" s="1"/>
  <c r="J151" i="4"/>
  <c r="R151" i="4" s="1"/>
  <c r="K151" i="4"/>
  <c r="L151" i="4"/>
  <c r="M151" i="4"/>
  <c r="N151" i="4"/>
  <c r="C151" i="4"/>
  <c r="D140" i="4"/>
  <c r="D156" i="4" s="1"/>
  <c r="E140" i="4"/>
  <c r="E156" i="4" s="1"/>
  <c r="F140" i="4"/>
  <c r="F156" i="4" s="1"/>
  <c r="G140" i="4"/>
  <c r="H140" i="4"/>
  <c r="P140" i="4" s="1"/>
  <c r="I140" i="4"/>
  <c r="Q140" i="4" s="1"/>
  <c r="J140" i="4"/>
  <c r="R140" i="4" s="1"/>
  <c r="K140" i="4"/>
  <c r="L140" i="4"/>
  <c r="M140" i="4"/>
  <c r="N140" i="4"/>
  <c r="C140" i="4"/>
  <c r="C156" i="4" s="1"/>
  <c r="D133" i="4"/>
  <c r="E133" i="4"/>
  <c r="F133" i="4"/>
  <c r="G133" i="4"/>
  <c r="H133" i="4"/>
  <c r="P133" i="4" s="1"/>
  <c r="I133" i="4"/>
  <c r="Q133" i="4" s="1"/>
  <c r="J133" i="4"/>
  <c r="R133" i="4" s="1"/>
  <c r="D124" i="4"/>
  <c r="E124" i="4"/>
  <c r="F124" i="4"/>
  <c r="G124" i="4"/>
  <c r="H124" i="4"/>
  <c r="I124" i="4"/>
  <c r="J124" i="4"/>
  <c r="D115" i="4"/>
  <c r="D111" i="4" s="1"/>
  <c r="G115" i="4"/>
  <c r="G111" i="4" s="1"/>
  <c r="H115" i="4"/>
  <c r="H111" i="4" s="1"/>
  <c r="D100" i="4"/>
  <c r="E100" i="4"/>
  <c r="F100" i="4"/>
  <c r="G100" i="4"/>
  <c r="H100" i="4"/>
  <c r="I100" i="4"/>
  <c r="J100" i="4"/>
  <c r="K96" i="4"/>
  <c r="L96" i="4"/>
  <c r="M96" i="4"/>
  <c r="N96" i="4"/>
  <c r="D92" i="4"/>
  <c r="E92" i="4"/>
  <c r="F92" i="4"/>
  <c r="G92" i="4"/>
  <c r="H92" i="4"/>
  <c r="I92" i="4"/>
  <c r="J92" i="4"/>
  <c r="D88" i="4"/>
  <c r="E88" i="4"/>
  <c r="E83" i="4" s="1"/>
  <c r="F88" i="4"/>
  <c r="F85" i="4" s="1"/>
  <c r="F83" i="4" s="1"/>
  <c r="G88" i="4"/>
  <c r="H88" i="4"/>
  <c r="I88" i="4"/>
  <c r="J88" i="4"/>
  <c r="D83" i="4"/>
  <c r="G83" i="4"/>
  <c r="H83" i="4"/>
  <c r="D56" i="4"/>
  <c r="E56" i="4"/>
  <c r="F56" i="4"/>
  <c r="G56" i="4"/>
  <c r="H56" i="4"/>
  <c r="I56" i="4"/>
  <c r="J56" i="4"/>
  <c r="G45" i="4"/>
  <c r="G44" i="4" s="1"/>
  <c r="I45" i="4"/>
  <c r="I44" i="4" s="1"/>
  <c r="J45" i="4"/>
  <c r="J44" i="4" s="1"/>
  <c r="E40" i="4"/>
  <c r="E39" i="4" s="1"/>
  <c r="K40" i="4"/>
  <c r="K31" i="4" s="1"/>
  <c r="L40" i="4"/>
  <c r="L31" i="4" s="1"/>
  <c r="M40" i="4"/>
  <c r="M31" i="4" s="1"/>
  <c r="N40" i="4"/>
  <c r="D32" i="4"/>
  <c r="F32" i="4"/>
  <c r="G32" i="4"/>
  <c r="J32" i="4"/>
  <c r="J31" i="4" s="1"/>
  <c r="N31" i="4"/>
  <c r="D14" i="4"/>
  <c r="F14" i="4"/>
  <c r="G14" i="4"/>
  <c r="D9" i="4"/>
  <c r="D8" i="4" s="1"/>
  <c r="E9" i="4"/>
  <c r="E8" i="4" s="1"/>
  <c r="F9" i="4"/>
  <c r="F8" i="4" s="1"/>
  <c r="G9" i="4"/>
  <c r="G8" i="4" s="1"/>
  <c r="H9" i="4"/>
  <c r="H8" i="4" s="1"/>
  <c r="I9" i="4"/>
  <c r="I8" i="4" s="1"/>
  <c r="J9" i="4"/>
  <c r="J8" i="4"/>
  <c r="D5" i="4"/>
  <c r="E5" i="4"/>
  <c r="F5" i="4"/>
  <c r="G5" i="4"/>
  <c r="H5" i="4"/>
  <c r="I5" i="4"/>
  <c r="J5" i="4"/>
  <c r="C133" i="4"/>
  <c r="C128" i="4"/>
  <c r="C124" i="4"/>
  <c r="C115" i="4"/>
  <c r="C111" i="4" s="1"/>
  <c r="C110" i="4" s="1"/>
  <c r="C100" i="4"/>
  <c r="C99" i="70"/>
  <c r="C114" i="70"/>
  <c r="C110" i="70" s="1"/>
  <c r="C109" i="70" s="1"/>
  <c r="D114" i="70"/>
  <c r="D110" i="70" s="1"/>
  <c r="D109" i="70" s="1"/>
  <c r="D122" i="70" s="1"/>
  <c r="E114" i="70"/>
  <c r="E110" i="70" s="1"/>
  <c r="E109" i="70" s="1"/>
  <c r="E122" i="70" s="1"/>
  <c r="C123" i="70"/>
  <c r="D123" i="70"/>
  <c r="E123" i="70"/>
  <c r="C127" i="70"/>
  <c r="D127" i="70"/>
  <c r="D126" i="70" s="1"/>
  <c r="D138" i="70" s="1"/>
  <c r="E127" i="70"/>
  <c r="C132" i="70"/>
  <c r="D132" i="70"/>
  <c r="E132" i="70"/>
  <c r="C140" i="70"/>
  <c r="D140" i="70"/>
  <c r="E140" i="70"/>
  <c r="C144" i="70"/>
  <c r="D144" i="70"/>
  <c r="E144" i="70"/>
  <c r="C92" i="4"/>
  <c r="C88" i="4"/>
  <c r="C83" i="4"/>
  <c r="C77" i="4"/>
  <c r="C72" i="4"/>
  <c r="C65" i="4"/>
  <c r="C64" i="4" s="1"/>
  <c r="C59" i="4"/>
  <c r="C58" i="4" s="1"/>
  <c r="C56" i="4" s="1"/>
  <c r="C45" i="4"/>
  <c r="C44" i="4" s="1"/>
  <c r="C32" i="4"/>
  <c r="C31" i="4" s="1"/>
  <c r="C14" i="4"/>
  <c r="C9" i="4"/>
  <c r="C8" i="4" s="1"/>
  <c r="C5" i="4"/>
  <c r="E33" i="4"/>
  <c r="E36" i="4"/>
  <c r="D45" i="4"/>
  <c r="D44" i="4" s="1"/>
  <c r="E45" i="4"/>
  <c r="E44" i="4" s="1"/>
  <c r="F48" i="4"/>
  <c r="F45" i="4" s="1"/>
  <c r="F44" i="4" s="1"/>
  <c r="D107" i="4"/>
  <c r="E107" i="4"/>
  <c r="F107" i="4"/>
  <c r="G107" i="4"/>
  <c r="F112" i="4"/>
  <c r="E115" i="4"/>
  <c r="F116" i="4"/>
  <c r="F115" i="4" s="1"/>
  <c r="D64" i="70"/>
  <c r="D63" i="70" s="1"/>
  <c r="D87" i="70"/>
  <c r="E87" i="70"/>
  <c r="E64" i="70"/>
  <c r="E63" i="70" s="1"/>
  <c r="D31" i="70"/>
  <c r="D91" i="70"/>
  <c r="E91" i="70"/>
  <c r="C91" i="70"/>
  <c r="D82" i="70"/>
  <c r="E82" i="70"/>
  <c r="C87" i="70"/>
  <c r="C82" i="70"/>
  <c r="D76" i="70"/>
  <c r="C76" i="70"/>
  <c r="D71" i="70"/>
  <c r="E71" i="70"/>
  <c r="C71" i="70"/>
  <c r="D44" i="70"/>
  <c r="D43" i="70" s="1"/>
  <c r="E44" i="70"/>
  <c r="E43" i="70" s="1"/>
  <c r="C44" i="70"/>
  <c r="C43" i="70" s="1"/>
  <c r="C13" i="70"/>
  <c r="E39" i="70"/>
  <c r="E31" i="70"/>
  <c r="C31" i="70"/>
  <c r="E13" i="70"/>
  <c r="D13" i="70"/>
  <c r="E58" i="70"/>
  <c r="E57" i="70" s="1"/>
  <c r="E55" i="70" s="1"/>
  <c r="D58" i="70"/>
  <c r="D55" i="70" s="1"/>
  <c r="C58" i="70"/>
  <c r="C57" i="70" s="1"/>
  <c r="C55" i="70" s="1"/>
  <c r="C8" i="70"/>
  <c r="C7" i="70" s="1"/>
  <c r="E3" i="70"/>
  <c r="C4" i="70"/>
  <c r="D12" i="63"/>
  <c r="F12" i="63"/>
  <c r="C127" i="4" l="1"/>
  <c r="C149" i="70"/>
  <c r="E126" i="70"/>
  <c r="E138" i="70" s="1"/>
  <c r="F4" i="4"/>
  <c r="G96" i="4"/>
  <c r="C126" i="70"/>
  <c r="C138" i="70" s="1"/>
  <c r="C66" i="70"/>
  <c r="C64" i="70" s="1"/>
  <c r="C63" i="70" s="1"/>
  <c r="C80" i="70" s="1"/>
  <c r="C122" i="70"/>
  <c r="F96" i="4"/>
  <c r="E32" i="4"/>
  <c r="E31" i="4" s="1"/>
  <c r="E30" i="4" s="1"/>
  <c r="E23" i="4" s="1"/>
  <c r="E14" i="4" s="1"/>
  <c r="D4" i="4"/>
  <c r="C3" i="70"/>
  <c r="C139" i="4"/>
  <c r="H96" i="4"/>
  <c r="E96" i="4"/>
  <c r="I156" i="4"/>
  <c r="Q156" i="4" s="1"/>
  <c r="C89" i="71"/>
  <c r="C102" i="71" s="1"/>
  <c r="C116" i="71" s="1"/>
  <c r="C127" i="71" s="1"/>
  <c r="H89" i="71"/>
  <c r="F111" i="4"/>
  <c r="E80" i="70"/>
  <c r="C123" i="4"/>
  <c r="C4" i="4"/>
  <c r="C55" i="4" s="1"/>
  <c r="C81" i="4"/>
  <c r="C96" i="4"/>
  <c r="D149" i="70"/>
  <c r="J4" i="4"/>
  <c r="O133" i="4"/>
  <c r="H156" i="4"/>
  <c r="P156" i="4" s="1"/>
  <c r="P151" i="4"/>
  <c r="C53" i="71"/>
  <c r="H54" i="71"/>
  <c r="H53" i="71" s="1"/>
  <c r="E4" i="4"/>
  <c r="O140" i="4"/>
  <c r="G156" i="4"/>
  <c r="O156" i="4" s="1"/>
  <c r="O151" i="4"/>
  <c r="J156" i="4"/>
  <c r="R156" i="4" s="1"/>
  <c r="D96" i="4"/>
  <c r="E111" i="4"/>
  <c r="E110" i="4" s="1"/>
  <c r="E123" i="4" s="1"/>
  <c r="F31" i="4"/>
  <c r="H4" i="4"/>
  <c r="I4" i="4"/>
  <c r="E149" i="70"/>
  <c r="C143" i="72"/>
  <c r="C127" i="72"/>
  <c r="C53" i="72"/>
  <c r="C70" i="72" s="1"/>
  <c r="G54" i="72"/>
  <c r="G53" i="72" s="1"/>
  <c r="G70" i="72" s="1"/>
  <c r="G116" i="72"/>
  <c r="G127" i="72" s="1"/>
  <c r="D80" i="70"/>
  <c r="E143" i="71"/>
  <c r="H143" i="71"/>
  <c r="C143" i="71"/>
  <c r="D143" i="71"/>
  <c r="D116" i="71"/>
  <c r="D127" i="71" s="1"/>
  <c r="D110" i="4"/>
  <c r="D123" i="4" s="1"/>
  <c r="D31" i="4"/>
  <c r="G31" i="4"/>
  <c r="G4" i="4"/>
  <c r="D139" i="70"/>
  <c r="G110" i="4"/>
  <c r="G123" i="4" s="1"/>
  <c r="F110" i="4"/>
  <c r="F123" i="4" s="1"/>
  <c r="D30" i="70"/>
  <c r="C95" i="70"/>
  <c r="C166" i="70" s="1"/>
  <c r="E95" i="70"/>
  <c r="E30" i="70"/>
  <c r="E54" i="70" s="1"/>
  <c r="C30" i="70"/>
  <c r="D95" i="70"/>
  <c r="D3" i="70"/>
  <c r="E13" i="8"/>
  <c r="E139" i="70" l="1"/>
  <c r="E150" i="70" s="1"/>
  <c r="F55" i="4"/>
  <c r="C157" i="4"/>
  <c r="E55" i="4"/>
  <c r="C54" i="70"/>
  <c r="C81" i="70" s="1"/>
  <c r="C96" i="70" s="1"/>
  <c r="C139" i="70"/>
  <c r="C150" i="70" s="1"/>
  <c r="D55" i="4"/>
  <c r="D166" i="70"/>
  <c r="C82" i="4"/>
  <c r="C97" i="4" s="1"/>
  <c r="G55" i="4"/>
  <c r="E166" i="70"/>
  <c r="D150" i="70"/>
  <c r="E81" i="70"/>
  <c r="E96" i="70" s="1"/>
  <c r="D54" i="70"/>
  <c r="D81" i="70" s="1"/>
  <c r="D96" i="70" s="1"/>
  <c r="C16" i="19"/>
  <c r="C165" i="70" l="1"/>
  <c r="E165" i="70"/>
  <c r="D165" i="70"/>
  <c r="E12" i="63"/>
  <c r="E18" i="8" l="1"/>
  <c r="F21" i="5"/>
  <c r="E21" i="5"/>
  <c r="F36" i="63" l="1"/>
  <c r="E36" i="63"/>
  <c r="D36" i="63"/>
  <c r="F32" i="63"/>
  <c r="E32" i="63"/>
  <c r="D32" i="63"/>
  <c r="F28" i="63"/>
  <c r="E28" i="63"/>
  <c r="D28" i="63"/>
  <c r="F5" i="63"/>
  <c r="E5" i="63"/>
  <c r="D5" i="63"/>
  <c r="E37" i="63" l="1"/>
  <c r="E29" i="63"/>
  <c r="F14" i="63"/>
  <c r="D29" i="63"/>
  <c r="F37" i="63"/>
  <c r="F29" i="63"/>
  <c r="D37" i="63"/>
  <c r="E14" i="63"/>
  <c r="D14" i="63"/>
  <c r="C8" i="19"/>
  <c r="B8" i="19"/>
  <c r="F39" i="63" l="1"/>
  <c r="D39" i="63"/>
  <c r="E39" i="63"/>
  <c r="N76" i="51" l="1"/>
  <c r="E24" i="51"/>
  <c r="C24" i="51"/>
  <c r="D24" i="51"/>
  <c r="I22" i="16" l="1"/>
  <c r="E9" i="15"/>
  <c r="E4" i="5"/>
  <c r="B22" i="19" l="1"/>
  <c r="N48" i="51" l="1"/>
  <c r="K22" i="16" l="1"/>
  <c r="N21" i="16"/>
  <c r="D10" i="5" l="1"/>
  <c r="D4" i="5"/>
  <c r="D19" i="30" l="1"/>
  <c r="E19" i="30"/>
  <c r="F19" i="30"/>
  <c r="G19" i="30"/>
  <c r="H19" i="30"/>
  <c r="C19" i="30"/>
  <c r="N40" i="51" l="1"/>
  <c r="D20" i="15" l="1"/>
  <c r="E36" i="44"/>
  <c r="D50" i="52" l="1"/>
  <c r="C50" i="52"/>
  <c r="B50" i="52"/>
  <c r="D40" i="52"/>
  <c r="C40" i="52"/>
  <c r="B40" i="52"/>
  <c r="D27" i="52"/>
  <c r="C27" i="52"/>
  <c r="B27" i="52"/>
  <c r="D16" i="52"/>
  <c r="C16" i="52"/>
  <c r="B16" i="52"/>
  <c r="M74" i="51"/>
  <c r="L74" i="51"/>
  <c r="K74" i="51"/>
  <c r="J74" i="51"/>
  <c r="I74" i="51"/>
  <c r="H74" i="51"/>
  <c r="G74" i="51"/>
  <c r="F74" i="51"/>
  <c r="E74" i="51"/>
  <c r="D74" i="51"/>
  <c r="C74" i="51"/>
  <c r="B74" i="51"/>
  <c r="N70" i="51"/>
  <c r="N74" i="51" s="1"/>
  <c r="M65" i="51"/>
  <c r="L65" i="51"/>
  <c r="K65" i="51"/>
  <c r="J65" i="51"/>
  <c r="I65" i="51"/>
  <c r="H65" i="51"/>
  <c r="G65" i="51"/>
  <c r="F65" i="51"/>
  <c r="E65" i="51"/>
  <c r="D65" i="51"/>
  <c r="C65" i="51"/>
  <c r="B65" i="51"/>
  <c r="N64" i="51"/>
  <c r="N63" i="51"/>
  <c r="N62" i="51"/>
  <c r="N61" i="51"/>
  <c r="N60" i="51"/>
  <c r="N59" i="51"/>
  <c r="N58" i="51"/>
  <c r="N55" i="51"/>
  <c r="N54" i="51"/>
  <c r="N53" i="51"/>
  <c r="N52" i="51"/>
  <c r="N51" i="51"/>
  <c r="N49" i="51"/>
  <c r="M47" i="51"/>
  <c r="M46" i="51" s="1"/>
  <c r="M56" i="51" s="1"/>
  <c r="L47" i="51"/>
  <c r="L46" i="51" s="1"/>
  <c r="L56" i="51" s="1"/>
  <c r="K47" i="51"/>
  <c r="K46" i="51" s="1"/>
  <c r="K56" i="51" s="1"/>
  <c r="J47" i="51"/>
  <c r="J46" i="51" s="1"/>
  <c r="J56" i="51" s="1"/>
  <c r="I47" i="51"/>
  <c r="I46" i="51" s="1"/>
  <c r="I56" i="51" s="1"/>
  <c r="H47" i="51"/>
  <c r="H46" i="51" s="1"/>
  <c r="H56" i="51" s="1"/>
  <c r="G47" i="51"/>
  <c r="G46" i="51" s="1"/>
  <c r="G56" i="51" s="1"/>
  <c r="F47" i="51"/>
  <c r="F46" i="51" s="1"/>
  <c r="F56" i="51" s="1"/>
  <c r="E47" i="51"/>
  <c r="E46" i="51" s="1"/>
  <c r="E56" i="51" s="1"/>
  <c r="D47" i="51"/>
  <c r="D46" i="51" s="1"/>
  <c r="D56" i="51" s="1"/>
  <c r="C47" i="51"/>
  <c r="C46" i="51" s="1"/>
  <c r="C56" i="51" s="1"/>
  <c r="B47" i="51"/>
  <c r="B46" i="51" s="1"/>
  <c r="B56" i="51" s="1"/>
  <c r="N37" i="51"/>
  <c r="N36" i="51"/>
  <c r="N35" i="51"/>
  <c r="N28" i="51"/>
  <c r="N27" i="51"/>
  <c r="M24" i="51"/>
  <c r="L24" i="51"/>
  <c r="K24" i="51"/>
  <c r="J24" i="51"/>
  <c r="I24" i="51"/>
  <c r="H24" i="51"/>
  <c r="G24" i="51"/>
  <c r="F24" i="51"/>
  <c r="B24" i="51"/>
  <c r="N23" i="51"/>
  <c r="N21" i="51"/>
  <c r="N20" i="51"/>
  <c r="N19" i="51"/>
  <c r="N18" i="51"/>
  <c r="M16" i="51"/>
  <c r="L16" i="51"/>
  <c r="K16" i="51"/>
  <c r="J16" i="51"/>
  <c r="I16" i="51"/>
  <c r="H16" i="51"/>
  <c r="G16" i="51"/>
  <c r="F16" i="51"/>
  <c r="E16" i="51"/>
  <c r="D16" i="51"/>
  <c r="D32" i="51" s="1"/>
  <c r="D42" i="51" s="1"/>
  <c r="C16" i="51"/>
  <c r="C32" i="51" s="1"/>
  <c r="C42" i="51" s="1"/>
  <c r="B16" i="51"/>
  <c r="N15" i="51"/>
  <c r="N14" i="51"/>
  <c r="N13" i="51"/>
  <c r="N11" i="51"/>
  <c r="N10" i="51"/>
  <c r="N9" i="51"/>
  <c r="N8" i="51"/>
  <c r="N7" i="51"/>
  <c r="N6" i="51"/>
  <c r="N5" i="51"/>
  <c r="N4" i="51"/>
  <c r="N3" i="51"/>
  <c r="F67" i="51" l="1"/>
  <c r="B32" i="51"/>
  <c r="B42" i="51" s="1"/>
  <c r="J67" i="51"/>
  <c r="J79" i="51" s="1"/>
  <c r="M32" i="51"/>
  <c r="M42" i="51" s="1"/>
  <c r="B53" i="52"/>
  <c r="J32" i="51"/>
  <c r="J42" i="51" s="1"/>
  <c r="F32" i="51"/>
  <c r="F42" i="51" s="1"/>
  <c r="F79" i="51"/>
  <c r="L32" i="51"/>
  <c r="L42" i="51" s="1"/>
  <c r="D67" i="51"/>
  <c r="D79" i="51" s="1"/>
  <c r="D81" i="51" s="1"/>
  <c r="L67" i="51"/>
  <c r="L79" i="51" s="1"/>
  <c r="M67" i="51"/>
  <c r="M79" i="51" s="1"/>
  <c r="H67" i="51"/>
  <c r="H79" i="51" s="1"/>
  <c r="K32" i="51"/>
  <c r="K42" i="51" s="1"/>
  <c r="H32" i="51"/>
  <c r="H42" i="51" s="1"/>
  <c r="G32" i="51"/>
  <c r="G42" i="51" s="1"/>
  <c r="I32" i="51"/>
  <c r="I42" i="51" s="1"/>
  <c r="E32" i="51"/>
  <c r="E42" i="51" s="1"/>
  <c r="D54" i="52"/>
  <c r="D53" i="52"/>
  <c r="C54" i="52"/>
  <c r="C53" i="52"/>
  <c r="C67" i="51"/>
  <c r="C79" i="51" s="1"/>
  <c r="C81" i="51" s="1"/>
  <c r="B54" i="52"/>
  <c r="G67" i="51"/>
  <c r="G79" i="51" s="1"/>
  <c r="B67" i="51"/>
  <c r="B79" i="51" s="1"/>
  <c r="K67" i="51"/>
  <c r="K79" i="51" s="1"/>
  <c r="I67" i="51"/>
  <c r="I79" i="51" s="1"/>
  <c r="E67" i="51"/>
  <c r="E79" i="51" s="1"/>
  <c r="N65" i="51"/>
  <c r="N47" i="51"/>
  <c r="N46" i="51" s="1"/>
  <c r="N56" i="51" s="1"/>
  <c r="N24" i="51"/>
  <c r="N16" i="51"/>
  <c r="B81" i="51" l="1"/>
  <c r="L81" i="51"/>
  <c r="J81" i="51"/>
  <c r="M81" i="51"/>
  <c r="F81" i="51"/>
  <c r="G81" i="51"/>
  <c r="H81" i="51"/>
  <c r="K81" i="51"/>
  <c r="I81" i="51"/>
  <c r="E81" i="51"/>
  <c r="N32" i="51"/>
  <c r="N42" i="51" s="1"/>
  <c r="N67" i="51"/>
  <c r="N79" i="51" s="1"/>
  <c r="N81" i="51" l="1"/>
  <c r="F20" i="15" l="1"/>
  <c r="F10" i="5"/>
  <c r="F23" i="5" s="1"/>
  <c r="F4" i="5"/>
  <c r="E12" i="6" l="1"/>
  <c r="E7" i="6"/>
  <c r="E10" i="5" l="1"/>
  <c r="E38" i="44" l="1"/>
  <c r="E37" i="44"/>
  <c r="E35" i="44"/>
  <c r="E32" i="44"/>
  <c r="D7" i="6"/>
  <c r="K4" i="4"/>
  <c r="L4" i="4"/>
  <c r="M4" i="4"/>
  <c r="N4" i="4"/>
  <c r="H12" i="24" l="1"/>
  <c r="M8" i="16" l="1"/>
  <c r="M9" i="16"/>
  <c r="M10" i="16"/>
  <c r="M11" i="16"/>
  <c r="M12" i="16"/>
  <c r="M15" i="16"/>
  <c r="M16" i="16"/>
  <c r="M17" i="16"/>
  <c r="M18" i="16"/>
  <c r="M19" i="16"/>
  <c r="M20" i="16"/>
  <c r="M8" i="24" l="1"/>
  <c r="M9" i="24"/>
  <c r="M10" i="24"/>
  <c r="M11" i="24"/>
  <c r="M7" i="24"/>
  <c r="M6" i="24"/>
  <c r="M5" i="24"/>
  <c r="M4" i="24"/>
  <c r="M3" i="24"/>
  <c r="H38" i="44" l="1"/>
  <c r="J38" i="44" s="1"/>
  <c r="H37" i="44"/>
  <c r="I37" i="44" s="1"/>
  <c r="H36" i="44"/>
  <c r="J36" i="44" s="1"/>
  <c r="H35" i="44"/>
  <c r="I35" i="44" s="1"/>
  <c r="H32" i="44"/>
  <c r="I32" i="44" s="1"/>
  <c r="I38" i="44" l="1"/>
  <c r="I36" i="44"/>
  <c r="J32" i="44"/>
  <c r="J37" i="44"/>
  <c r="J35" i="44"/>
  <c r="F7" i="6"/>
  <c r="L12" i="24"/>
  <c r="K12" i="24"/>
  <c r="J12" i="24"/>
  <c r="I12" i="24"/>
  <c r="G12" i="24"/>
  <c r="F12" i="24"/>
  <c r="E12" i="24"/>
  <c r="C12" i="24"/>
  <c r="D12" i="24"/>
  <c r="M12" i="24" l="1"/>
  <c r="D9" i="15" l="1"/>
  <c r="E25" i="44"/>
  <c r="H25" i="44" l="1"/>
  <c r="F9" i="15" l="1"/>
  <c r="E20" i="15" l="1"/>
  <c r="E20" i="44"/>
  <c r="E19" i="44"/>
  <c r="B16" i="19" l="1"/>
  <c r="F22" i="16"/>
  <c r="D12" i="6"/>
  <c r="J107" i="4"/>
  <c r="I107" i="4"/>
  <c r="H107" i="4"/>
  <c r="L22" i="3"/>
  <c r="E23" i="5" l="1"/>
  <c r="D17" i="5"/>
  <c r="D23" i="5" s="1"/>
  <c r="H22" i="16"/>
  <c r="G22" i="16"/>
  <c r="E22" i="16"/>
  <c r="D22" i="16"/>
  <c r="N20" i="16"/>
  <c r="L22" i="16"/>
  <c r="O21" i="16"/>
  <c r="J22" i="16"/>
  <c r="D12" i="3" l="1"/>
  <c r="L26" i="24" l="1"/>
  <c r="K26" i="24"/>
  <c r="J26" i="24"/>
  <c r="I26" i="24"/>
  <c r="H26" i="24"/>
  <c r="G26" i="24"/>
  <c r="F26" i="24"/>
  <c r="E26" i="24"/>
  <c r="D26" i="24"/>
  <c r="C26" i="24"/>
  <c r="L14" i="24"/>
  <c r="K14" i="24"/>
  <c r="J14" i="24"/>
  <c r="I14" i="24"/>
  <c r="H14" i="24"/>
  <c r="G14" i="24"/>
  <c r="F14" i="24"/>
  <c r="E14" i="24"/>
  <c r="D14" i="24"/>
  <c r="C14" i="24"/>
  <c r="F12" i="6"/>
  <c r="I33" i="4"/>
  <c r="H33" i="4"/>
  <c r="H32" i="4" s="1"/>
  <c r="H31" i="4" s="1"/>
  <c r="I39" i="4" l="1"/>
  <c r="O59" i="4"/>
  <c r="P59" i="4"/>
  <c r="Q59" i="4"/>
  <c r="R59" i="4"/>
  <c r="H53" i="44"/>
  <c r="H54" i="44" s="1"/>
  <c r="E54" i="44"/>
  <c r="E64" i="44" s="1"/>
  <c r="I52" i="44"/>
  <c r="J51" i="44"/>
  <c r="J50" i="44"/>
  <c r="I50" i="44"/>
  <c r="I47" i="44"/>
  <c r="J44" i="44"/>
  <c r="I44" i="44"/>
  <c r="H43" i="44"/>
  <c r="H46" i="44" s="1"/>
  <c r="E43" i="44"/>
  <c r="E46" i="44" s="1"/>
  <c r="I41" i="44"/>
  <c r="H40" i="44"/>
  <c r="E42" i="44"/>
  <c r="H33" i="44"/>
  <c r="E33" i="44"/>
  <c r="H31" i="44"/>
  <c r="E31" i="44"/>
  <c r="H30" i="44"/>
  <c r="E30" i="44"/>
  <c r="E28" i="44"/>
  <c r="J27" i="44"/>
  <c r="I27" i="44"/>
  <c r="I25" i="44"/>
  <c r="H22" i="44"/>
  <c r="H24" i="44" s="1"/>
  <c r="E22" i="44"/>
  <c r="E24" i="44" s="1"/>
  <c r="H20" i="44"/>
  <c r="H19" i="44"/>
  <c r="H18" i="44"/>
  <c r="E18" i="44"/>
  <c r="H17" i="44"/>
  <c r="E17" i="44"/>
  <c r="H13" i="44"/>
  <c r="E13" i="44"/>
  <c r="E12" i="44"/>
  <c r="I11" i="44"/>
  <c r="H9" i="44"/>
  <c r="E9" i="44"/>
  <c r="E8" i="44"/>
  <c r="H6" i="44"/>
  <c r="E6" i="44"/>
  <c r="E5" i="44"/>
  <c r="K21" i="3"/>
  <c r="K20" i="3"/>
  <c r="K19" i="3"/>
  <c r="K18" i="3"/>
  <c r="K11" i="3"/>
  <c r="K10" i="3"/>
  <c r="K9" i="3"/>
  <c r="K8" i="3"/>
  <c r="K7" i="3"/>
  <c r="K6" i="3"/>
  <c r="G12" i="3"/>
  <c r="C12" i="3"/>
  <c r="J21" i="3"/>
  <c r="J20" i="3"/>
  <c r="J19" i="3"/>
  <c r="J18" i="3"/>
  <c r="F12" i="3"/>
  <c r="B12" i="3"/>
  <c r="J11" i="3"/>
  <c r="J10" i="3"/>
  <c r="J9" i="3"/>
  <c r="J8" i="3"/>
  <c r="J7" i="3"/>
  <c r="J6" i="3"/>
  <c r="H12" i="3"/>
  <c r="L11" i="3"/>
  <c r="L21" i="3"/>
  <c r="L20" i="3"/>
  <c r="L19" i="3"/>
  <c r="L18" i="3"/>
  <c r="L10" i="3"/>
  <c r="L9" i="3"/>
  <c r="L8" i="3"/>
  <c r="L7" i="3"/>
  <c r="L6" i="3"/>
  <c r="H10" i="44" l="1"/>
  <c r="H16" i="44" s="1"/>
  <c r="F60" i="44" s="1"/>
  <c r="E21" i="44"/>
  <c r="E10" i="44"/>
  <c r="E16" i="44" s="1"/>
  <c r="E60" i="44" s="1"/>
  <c r="H29" i="44"/>
  <c r="H39" i="44" s="1"/>
  <c r="J33" i="44"/>
  <c r="K23" i="3"/>
  <c r="I19" i="44"/>
  <c r="J19" i="44"/>
  <c r="I20" i="44"/>
  <c r="J20" i="44"/>
  <c r="E29" i="44"/>
  <c r="E39" i="44" s="1"/>
  <c r="K12" i="3"/>
  <c r="I7" i="44"/>
  <c r="I9" i="44"/>
  <c r="L12" i="3"/>
  <c r="I8" i="44"/>
  <c r="I46" i="44"/>
  <c r="J40" i="44"/>
  <c r="J8" i="44"/>
  <c r="J11" i="44"/>
  <c r="I12" i="44"/>
  <c r="I13" i="44"/>
  <c r="I17" i="44"/>
  <c r="J17" i="44"/>
  <c r="I18" i="44"/>
  <c r="I22" i="44"/>
  <c r="I30" i="44"/>
  <c r="I31" i="44"/>
  <c r="J31" i="44"/>
  <c r="I33" i="44"/>
  <c r="J12" i="3"/>
  <c r="I5" i="44"/>
  <c r="I28" i="44"/>
  <c r="E62" i="44"/>
  <c r="I43" i="44"/>
  <c r="J54" i="44"/>
  <c r="F64" i="44"/>
  <c r="G64" i="44" s="1"/>
  <c r="I54" i="44"/>
  <c r="J5" i="44"/>
  <c r="I6" i="44"/>
  <c r="J7" i="44"/>
  <c r="J9" i="44"/>
  <c r="J12" i="44"/>
  <c r="J13" i="44"/>
  <c r="J18" i="44"/>
  <c r="H21" i="44"/>
  <c r="J22" i="44"/>
  <c r="J30" i="44"/>
  <c r="H42" i="44"/>
  <c r="I40" i="44"/>
  <c r="J46" i="44"/>
  <c r="I53" i="44"/>
  <c r="J6" i="44"/>
  <c r="J28" i="44"/>
  <c r="J43" i="44"/>
  <c r="I10" i="44" l="1"/>
  <c r="J10" i="44"/>
  <c r="E48" i="44"/>
  <c r="E61" i="44" s="1"/>
  <c r="E26" i="44"/>
  <c r="E63" i="44" s="1"/>
  <c r="H26" i="44"/>
  <c r="I29" i="44"/>
  <c r="J29" i="44"/>
  <c r="J42" i="44"/>
  <c r="F62" i="44"/>
  <c r="G62" i="44" s="1"/>
  <c r="I42" i="44"/>
  <c r="I24" i="44"/>
  <c r="J24" i="44"/>
  <c r="I21" i="44"/>
  <c r="J21" i="44"/>
  <c r="H48" i="44"/>
  <c r="F61" i="44" s="1"/>
  <c r="E65" i="44" l="1"/>
  <c r="I39" i="44"/>
  <c r="J39" i="44"/>
  <c r="H49" i="44"/>
  <c r="H55" i="44" s="1"/>
  <c r="H56" i="44" s="1"/>
  <c r="G61" i="44"/>
  <c r="I48" i="44"/>
  <c r="J48" i="44"/>
  <c r="G60" i="44"/>
  <c r="F63" i="44"/>
  <c r="G63" i="44" s="1"/>
  <c r="J26" i="44"/>
  <c r="I26" i="44"/>
  <c r="G65" i="44" l="1"/>
  <c r="F65" i="44"/>
  <c r="E22" i="15"/>
  <c r="D22" i="15"/>
  <c r="F22" i="15"/>
  <c r="M36" i="24" l="1"/>
  <c r="M35" i="24"/>
  <c r="M34" i="24"/>
  <c r="M33" i="24"/>
  <c r="M32" i="24"/>
  <c r="M31" i="24"/>
  <c r="M30" i="24"/>
  <c r="M29" i="24"/>
  <c r="M28" i="24"/>
  <c r="M27" i="24"/>
  <c r="M25" i="24"/>
  <c r="M24" i="24"/>
  <c r="M23" i="24"/>
  <c r="M22" i="24"/>
  <c r="M21" i="24"/>
  <c r="M20" i="24"/>
  <c r="M19" i="24"/>
  <c r="M18" i="24"/>
  <c r="M17" i="24"/>
  <c r="M16" i="24"/>
  <c r="M15" i="24"/>
  <c r="D22" i="19"/>
  <c r="C22" i="19"/>
  <c r="D16" i="19"/>
  <c r="D31" i="19" l="1"/>
  <c r="B31" i="19"/>
  <c r="C31" i="19"/>
  <c r="O19" i="16"/>
  <c r="N19" i="16"/>
  <c r="K19" i="32" l="1"/>
  <c r="J19" i="32"/>
  <c r="I19" i="32"/>
  <c r="H19" i="32"/>
  <c r="G19" i="32"/>
  <c r="F19" i="32"/>
  <c r="D19" i="32"/>
  <c r="K11" i="32"/>
  <c r="J11" i="32"/>
  <c r="I11" i="32"/>
  <c r="H11" i="32"/>
  <c r="G11" i="32"/>
  <c r="F11" i="32"/>
  <c r="E11" i="32"/>
  <c r="D11" i="32"/>
  <c r="C11" i="32"/>
  <c r="K7" i="32"/>
  <c r="J7" i="32"/>
  <c r="I7" i="32"/>
  <c r="H7" i="32"/>
  <c r="G7" i="32"/>
  <c r="F7" i="32"/>
  <c r="E7" i="32"/>
  <c r="D7" i="32"/>
  <c r="C7" i="32" l="1"/>
  <c r="C19" i="32"/>
  <c r="C12" i="32"/>
  <c r="D12" i="32"/>
  <c r="D20" i="32" s="1"/>
  <c r="F12" i="32"/>
  <c r="F20" i="32" s="1"/>
  <c r="H12" i="32"/>
  <c r="H20" i="32" s="1"/>
  <c r="J12" i="32"/>
  <c r="J20" i="32" s="1"/>
  <c r="E12" i="32"/>
  <c r="E20" i="32" s="1"/>
  <c r="G12" i="32"/>
  <c r="G20" i="32" s="1"/>
  <c r="I12" i="32"/>
  <c r="I20" i="32" s="1"/>
  <c r="K12" i="32"/>
  <c r="K20" i="32" s="1"/>
  <c r="H23" i="30"/>
  <c r="G23" i="30"/>
  <c r="E23" i="30"/>
  <c r="D23" i="30"/>
  <c r="C23" i="30"/>
  <c r="C13" i="26"/>
  <c r="C7" i="26"/>
  <c r="B13" i="26"/>
  <c r="B7" i="26"/>
  <c r="C20" i="32" l="1"/>
  <c r="B14" i="26"/>
  <c r="C14" i="26"/>
  <c r="L37" i="24"/>
  <c r="K37" i="24"/>
  <c r="J37" i="24"/>
  <c r="I37" i="24"/>
  <c r="H37" i="24"/>
  <c r="G37" i="24"/>
  <c r="F37" i="24"/>
  <c r="E37" i="24"/>
  <c r="D37" i="24"/>
  <c r="L13" i="24"/>
  <c r="K13" i="24"/>
  <c r="J13" i="24"/>
  <c r="I13" i="24"/>
  <c r="H13" i="24"/>
  <c r="G13" i="24"/>
  <c r="F13" i="24"/>
  <c r="E13" i="24"/>
  <c r="D13" i="24"/>
  <c r="D32" i="19"/>
  <c r="C32" i="19"/>
  <c r="B32" i="19"/>
  <c r="O26" i="16"/>
  <c r="O25" i="16"/>
  <c r="O24" i="16"/>
  <c r="N26" i="16"/>
  <c r="N25" i="16"/>
  <c r="N24" i="16"/>
  <c r="M26" i="16"/>
  <c r="M25" i="16"/>
  <c r="M24" i="16"/>
  <c r="I28" i="16"/>
  <c r="H28" i="16"/>
  <c r="G28" i="16"/>
  <c r="F28" i="16"/>
  <c r="E28" i="16"/>
  <c r="D28" i="16"/>
  <c r="O18" i="16"/>
  <c r="O17" i="16"/>
  <c r="O16" i="16"/>
  <c r="O15" i="16"/>
  <c r="O12" i="16"/>
  <c r="O11" i="16"/>
  <c r="O10" i="16"/>
  <c r="O9" i="16"/>
  <c r="O8" i="16"/>
  <c r="O7" i="16"/>
  <c r="N18" i="16"/>
  <c r="N17" i="16"/>
  <c r="N16" i="16"/>
  <c r="N15" i="16"/>
  <c r="N12" i="16"/>
  <c r="N11" i="16"/>
  <c r="N10" i="16"/>
  <c r="N9" i="16"/>
  <c r="N8" i="16"/>
  <c r="N7" i="16"/>
  <c r="M7" i="16"/>
  <c r="M22" i="16"/>
  <c r="D5" i="15"/>
  <c r="D23" i="15" s="1"/>
  <c r="F9" i="13"/>
  <c r="F8" i="13"/>
  <c r="F7" i="13"/>
  <c r="F6" i="13"/>
  <c r="E11" i="13"/>
  <c r="D11" i="13"/>
  <c r="C11" i="13"/>
  <c r="R126" i="4"/>
  <c r="Q126" i="4"/>
  <c r="P126" i="4"/>
  <c r="R125" i="4"/>
  <c r="Q125" i="4"/>
  <c r="P125" i="4"/>
  <c r="R121" i="4"/>
  <c r="Q121" i="4"/>
  <c r="P121" i="4"/>
  <c r="R120" i="4"/>
  <c r="Q120" i="4"/>
  <c r="P120" i="4"/>
  <c r="R119" i="4"/>
  <c r="Q119" i="4"/>
  <c r="P119" i="4"/>
  <c r="R118" i="4"/>
  <c r="Q118" i="4"/>
  <c r="P118" i="4"/>
  <c r="R117" i="4"/>
  <c r="Q117" i="4"/>
  <c r="P117" i="4"/>
  <c r="R114" i="4"/>
  <c r="Q114" i="4"/>
  <c r="P114" i="4"/>
  <c r="Q113" i="4"/>
  <c r="P113" i="4"/>
  <c r="R109" i="4"/>
  <c r="Q109" i="4"/>
  <c r="P109" i="4"/>
  <c r="R108" i="4"/>
  <c r="Q108" i="4"/>
  <c r="P108" i="4"/>
  <c r="Q104" i="4"/>
  <c r="P104" i="4"/>
  <c r="R103" i="4"/>
  <c r="Q103" i="4"/>
  <c r="P103" i="4"/>
  <c r="R102" i="4"/>
  <c r="Q102" i="4"/>
  <c r="P102" i="4"/>
  <c r="R101" i="4"/>
  <c r="Q101" i="4"/>
  <c r="P101" i="4"/>
  <c r="R100" i="4"/>
  <c r="Q100" i="4"/>
  <c r="P100" i="4"/>
  <c r="R95" i="4"/>
  <c r="Q95" i="4"/>
  <c r="P95" i="4"/>
  <c r="R94" i="4"/>
  <c r="Q94" i="4"/>
  <c r="P94" i="4"/>
  <c r="R93" i="4"/>
  <c r="Q93" i="4"/>
  <c r="P93" i="4"/>
  <c r="R90" i="4"/>
  <c r="Q90" i="4"/>
  <c r="P90" i="4"/>
  <c r="R89" i="4"/>
  <c r="Q89" i="4"/>
  <c r="P89" i="4"/>
  <c r="R88" i="4"/>
  <c r="Q88" i="4"/>
  <c r="P88" i="4"/>
  <c r="R87" i="4"/>
  <c r="Q87" i="4"/>
  <c r="P87" i="4"/>
  <c r="R86" i="4"/>
  <c r="Q86" i="4"/>
  <c r="P86" i="4"/>
  <c r="R84" i="4"/>
  <c r="Q84" i="4"/>
  <c r="P84" i="4"/>
  <c r="P83" i="4"/>
  <c r="O126" i="4"/>
  <c r="O125" i="4"/>
  <c r="O121" i="4"/>
  <c r="O120" i="4"/>
  <c r="O119" i="4"/>
  <c r="O118" i="4"/>
  <c r="O117" i="4"/>
  <c r="O114" i="4"/>
  <c r="O113" i="4"/>
  <c r="O109" i="4"/>
  <c r="O108" i="4"/>
  <c r="O104" i="4"/>
  <c r="O103" i="4"/>
  <c r="O102" i="4"/>
  <c r="O101" i="4"/>
  <c r="O100" i="4"/>
  <c r="O95" i="4"/>
  <c r="O94" i="4"/>
  <c r="O93" i="4"/>
  <c r="O90" i="4"/>
  <c r="O89" i="4"/>
  <c r="O88" i="4"/>
  <c r="O87" i="4"/>
  <c r="O86" i="4"/>
  <c r="O84" i="4"/>
  <c r="O83" i="4"/>
  <c r="R78" i="4"/>
  <c r="R74" i="4"/>
  <c r="Q74" i="4"/>
  <c r="P74" i="4"/>
  <c r="R73" i="4"/>
  <c r="Q73" i="4"/>
  <c r="P73" i="4"/>
  <c r="R71" i="4"/>
  <c r="Q71" i="4"/>
  <c r="P71" i="4"/>
  <c r="R68" i="4"/>
  <c r="Q68" i="4"/>
  <c r="P68" i="4"/>
  <c r="R66" i="4"/>
  <c r="Q66" i="4"/>
  <c r="P66" i="4"/>
  <c r="R63" i="4"/>
  <c r="Q63" i="4"/>
  <c r="P63" i="4"/>
  <c r="R62" i="4"/>
  <c r="Q62" i="4"/>
  <c r="P62" i="4"/>
  <c r="R60" i="4"/>
  <c r="Q60" i="4"/>
  <c r="P60" i="4"/>
  <c r="R52" i="4"/>
  <c r="Q52" i="4"/>
  <c r="P52" i="4"/>
  <c r="R51" i="4"/>
  <c r="Q51" i="4"/>
  <c r="P51" i="4"/>
  <c r="R50" i="4"/>
  <c r="Q50" i="4"/>
  <c r="P50" i="4"/>
  <c r="R49" i="4"/>
  <c r="Q49" i="4"/>
  <c r="P49" i="4"/>
  <c r="R47" i="4"/>
  <c r="Q47" i="4"/>
  <c r="P47" i="4"/>
  <c r="R46" i="4"/>
  <c r="Q46" i="4"/>
  <c r="P46" i="4"/>
  <c r="R41" i="4"/>
  <c r="Q41" i="4"/>
  <c r="P41" i="4"/>
  <c r="R40" i="4"/>
  <c r="Q40" i="4"/>
  <c r="P40" i="4"/>
  <c r="R38" i="4"/>
  <c r="Q38" i="4"/>
  <c r="P38" i="4"/>
  <c r="R37" i="4"/>
  <c r="Q37" i="4"/>
  <c r="P37" i="4"/>
  <c r="R35" i="4"/>
  <c r="Q35" i="4"/>
  <c r="P35" i="4"/>
  <c r="R34" i="4"/>
  <c r="Q34" i="4"/>
  <c r="P34" i="4"/>
  <c r="R32" i="4"/>
  <c r="P32" i="4"/>
  <c r="R31" i="4"/>
  <c r="P31" i="4"/>
  <c r="R29" i="4"/>
  <c r="Q29" i="4"/>
  <c r="P29" i="4"/>
  <c r="R28" i="4"/>
  <c r="Q28" i="4"/>
  <c r="P28" i="4"/>
  <c r="R27" i="4"/>
  <c r="Q27" i="4"/>
  <c r="P27" i="4"/>
  <c r="R26" i="4"/>
  <c r="Q26" i="4"/>
  <c r="P26" i="4"/>
  <c r="R25" i="4"/>
  <c r="Q25" i="4"/>
  <c r="P25" i="4"/>
  <c r="R24" i="4"/>
  <c r="Q24" i="4"/>
  <c r="P24" i="4"/>
  <c r="R21" i="4"/>
  <c r="Q21" i="4"/>
  <c r="P21" i="4"/>
  <c r="R19" i="4"/>
  <c r="Q19" i="4"/>
  <c r="P19" i="4"/>
  <c r="R17" i="4"/>
  <c r="Q17" i="4"/>
  <c r="P17" i="4"/>
  <c r="R16" i="4"/>
  <c r="Q16" i="4"/>
  <c r="P16" i="4"/>
  <c r="R13" i="4"/>
  <c r="Q13" i="4"/>
  <c r="P13" i="4"/>
  <c r="R12" i="4"/>
  <c r="Q12" i="4"/>
  <c r="P12" i="4"/>
  <c r="R11" i="4"/>
  <c r="Q11" i="4"/>
  <c r="P11" i="4"/>
  <c r="R10" i="4"/>
  <c r="Q10" i="4"/>
  <c r="P10" i="4"/>
  <c r="R7" i="4"/>
  <c r="Q7" i="4"/>
  <c r="P7" i="4"/>
  <c r="R6" i="4"/>
  <c r="Q6" i="4"/>
  <c r="P6" i="4"/>
  <c r="O74" i="4"/>
  <c r="O73" i="4"/>
  <c r="O71" i="4"/>
  <c r="O68" i="4"/>
  <c r="O66" i="4"/>
  <c r="O63" i="4"/>
  <c r="O62" i="4"/>
  <c r="O60" i="4"/>
  <c r="O58" i="4"/>
  <c r="O52" i="4"/>
  <c r="O51" i="4"/>
  <c r="O50" i="4"/>
  <c r="O49" i="4"/>
  <c r="O47" i="4"/>
  <c r="O46" i="4"/>
  <c r="O42" i="4"/>
  <c r="O41" i="4"/>
  <c r="O40" i="4"/>
  <c r="O38" i="4"/>
  <c r="O37" i="4"/>
  <c r="O35" i="4"/>
  <c r="O34" i="4"/>
  <c r="O32" i="4"/>
  <c r="O31" i="4"/>
  <c r="O29" i="4"/>
  <c r="O28" i="4"/>
  <c r="O27" i="4"/>
  <c r="O26" i="4"/>
  <c r="O25" i="4"/>
  <c r="O24" i="4"/>
  <c r="O21" i="4"/>
  <c r="O19" i="4"/>
  <c r="O17" i="4"/>
  <c r="O16" i="4"/>
  <c r="O13" i="4"/>
  <c r="O12" i="4"/>
  <c r="O11" i="4"/>
  <c r="O10" i="4"/>
  <c r="O7" i="4"/>
  <c r="O6" i="4"/>
  <c r="J116" i="4"/>
  <c r="J115" i="4" s="1"/>
  <c r="I115" i="4"/>
  <c r="I111" i="4" s="1"/>
  <c r="J112" i="4"/>
  <c r="J85" i="4"/>
  <c r="J83" i="4" s="1"/>
  <c r="I83" i="4"/>
  <c r="K55" i="4"/>
  <c r="L55" i="4"/>
  <c r="M55" i="4"/>
  <c r="N55" i="4"/>
  <c r="H45" i="4"/>
  <c r="H44" i="4" s="1"/>
  <c r="O48" i="4"/>
  <c r="I36" i="4"/>
  <c r="I32" i="4" s="1"/>
  <c r="I31" i="4" s="1"/>
  <c r="I30" i="4" s="1"/>
  <c r="I23" i="4" s="1"/>
  <c r="I14" i="4" s="1"/>
  <c r="I55" i="4" s="1"/>
  <c r="H14" i="4"/>
  <c r="J15" i="4"/>
  <c r="J14" i="4" s="1"/>
  <c r="J55" i="4" s="1"/>
  <c r="R56" i="4"/>
  <c r="P56" i="4"/>
  <c r="E6" i="9"/>
  <c r="E8" i="9" s="1"/>
  <c r="D8" i="9"/>
  <c r="C6" i="9"/>
  <c r="F25" i="8"/>
  <c r="E25" i="8"/>
  <c r="D25" i="8"/>
  <c r="F18" i="8"/>
  <c r="F19" i="8" s="1"/>
  <c r="E19" i="8"/>
  <c r="D18" i="8"/>
  <c r="D19" i="8" s="1"/>
  <c r="F15" i="6"/>
  <c r="F16" i="6" s="1"/>
  <c r="E15" i="6"/>
  <c r="D16" i="6"/>
  <c r="L23" i="3"/>
  <c r="L29" i="3" s="1"/>
  <c r="K29" i="3"/>
  <c r="J23" i="3"/>
  <c r="J29" i="3" s="1"/>
  <c r="H23" i="3"/>
  <c r="H29" i="3" s="1"/>
  <c r="G23" i="3"/>
  <c r="G29" i="3" s="1"/>
  <c r="F23" i="3"/>
  <c r="F29" i="3" s="1"/>
  <c r="D23" i="3"/>
  <c r="C23" i="3"/>
  <c r="C29" i="3" s="1"/>
  <c r="B23" i="3"/>
  <c r="B29" i="3" s="1"/>
  <c r="J111" i="4" l="1"/>
  <c r="J110" i="4" s="1"/>
  <c r="J123" i="4" s="1"/>
  <c r="Q31" i="4"/>
  <c r="R83" i="4"/>
  <c r="J96" i="4"/>
  <c r="R96" i="4" s="1"/>
  <c r="Q32" i="4"/>
  <c r="Q83" i="4"/>
  <c r="I96" i="4"/>
  <c r="Q96" i="4" s="1"/>
  <c r="H55" i="4"/>
  <c r="H110" i="4"/>
  <c r="H123" i="4" s="1"/>
  <c r="I110" i="4"/>
  <c r="I123" i="4" s="1"/>
  <c r="N28" i="16"/>
  <c r="R4" i="4"/>
  <c r="M13" i="24"/>
  <c r="P91" i="4"/>
  <c r="G38" i="24"/>
  <c r="K38" i="24"/>
  <c r="O30" i="4"/>
  <c r="Q5" i="4"/>
  <c r="O9" i="4"/>
  <c r="Q9" i="4"/>
  <c r="P48" i="4"/>
  <c r="M26" i="24"/>
  <c r="C13" i="24"/>
  <c r="C37" i="24"/>
  <c r="M37" i="24" s="1"/>
  <c r="M14" i="24"/>
  <c r="K30" i="16"/>
  <c r="I30" i="16"/>
  <c r="G30" i="16"/>
  <c r="E30" i="16"/>
  <c r="P57" i="4"/>
  <c r="O18" i="4"/>
  <c r="D38" i="24"/>
  <c r="F38" i="24"/>
  <c r="H38" i="24"/>
  <c r="J38" i="24"/>
  <c r="L38" i="24"/>
  <c r="E38" i="24"/>
  <c r="I38" i="24"/>
  <c r="O22" i="16"/>
  <c r="D30" i="16"/>
  <c r="F30" i="16"/>
  <c r="H30" i="16"/>
  <c r="F11" i="13"/>
  <c r="F17" i="6"/>
  <c r="E16" i="6"/>
  <c r="E17" i="6" s="1"/>
  <c r="D17" i="6"/>
  <c r="O5" i="4"/>
  <c r="Q33" i="4"/>
  <c r="P116" i="4"/>
  <c r="M28" i="16"/>
  <c r="M30" i="16" s="1"/>
  <c r="O28" i="16"/>
  <c r="L30" i="16"/>
  <c r="O20" i="4"/>
  <c r="P22" i="4"/>
  <c r="R55" i="4"/>
  <c r="P5" i="4"/>
  <c r="R5" i="4"/>
  <c r="P8" i="4"/>
  <c r="R8" i="4"/>
  <c r="P9" i="4"/>
  <c r="R9" i="4"/>
  <c r="P15" i="4"/>
  <c r="P18" i="4"/>
  <c r="R18" i="4"/>
  <c r="P30" i="4"/>
  <c r="R30" i="4"/>
  <c r="P36" i="4"/>
  <c r="R36" i="4"/>
  <c r="O57" i="4"/>
  <c r="Q57" i="4"/>
  <c r="O61" i="4"/>
  <c r="Q61" i="4"/>
  <c r="O85" i="4"/>
  <c r="Q85" i="4"/>
  <c r="O107" i="4"/>
  <c r="Q107" i="4"/>
  <c r="O112" i="4"/>
  <c r="O115" i="4"/>
  <c r="Q115" i="4"/>
  <c r="O116" i="4"/>
  <c r="N22" i="16"/>
  <c r="J30" i="16"/>
  <c r="Q23" i="4"/>
  <c r="Q39" i="4"/>
  <c r="R48" i="4"/>
  <c r="R116" i="4"/>
  <c r="C8" i="9"/>
  <c r="P4" i="4"/>
  <c r="R15" i="4"/>
  <c r="P20" i="4"/>
  <c r="R20" i="4"/>
  <c r="P23" i="4"/>
  <c r="R23" i="4"/>
  <c r="P33" i="4"/>
  <c r="R33" i="4"/>
  <c r="P39" i="4"/>
  <c r="R39" i="4"/>
  <c r="O45" i="4"/>
  <c r="Q45" i="4"/>
  <c r="Q48" i="4"/>
  <c r="O91" i="4"/>
  <c r="Q91" i="4"/>
  <c r="O92" i="4"/>
  <c r="Q92" i="4"/>
  <c r="O96" i="4"/>
  <c r="Q112" i="4"/>
  <c r="Q116" i="4"/>
  <c r="Q56" i="4"/>
  <c r="R85" i="4"/>
  <c r="Q15" i="4"/>
  <c r="O36" i="4"/>
  <c r="R57" i="4"/>
  <c r="P85" i="4"/>
  <c r="R91" i="4"/>
  <c r="O22" i="4"/>
  <c r="O56" i="4"/>
  <c r="O8" i="4"/>
  <c r="Q8" i="4"/>
  <c r="O15" i="4"/>
  <c r="Q18" i="4"/>
  <c r="Q20" i="4"/>
  <c r="O23" i="4"/>
  <c r="Q30" i="4"/>
  <c r="O33" i="4"/>
  <c r="Q36" i="4"/>
  <c r="O39" i="4"/>
  <c r="P45" i="4"/>
  <c r="R45" i="4"/>
  <c r="P61" i="4"/>
  <c r="R61" i="4"/>
  <c r="P92" i="4"/>
  <c r="R92" i="4"/>
  <c r="P96" i="4"/>
  <c r="P107" i="4"/>
  <c r="R107" i="4"/>
  <c r="P112" i="4"/>
  <c r="R112" i="4"/>
  <c r="P115" i="4"/>
  <c r="R115" i="4"/>
  <c r="O14" i="4" l="1"/>
  <c r="N30" i="16"/>
  <c r="R111" i="4"/>
  <c r="C38" i="24"/>
  <c r="M38" i="24" s="1"/>
  <c r="Q111" i="4"/>
  <c r="R22" i="4"/>
  <c r="Q4" i="4"/>
  <c r="P111" i="4"/>
  <c r="P55" i="4"/>
  <c r="P54" i="4"/>
  <c r="P44" i="4" s="1"/>
  <c r="O111" i="4"/>
  <c r="P122" i="4"/>
  <c r="O54" i="4"/>
  <c r="O44" i="4" s="1"/>
  <c r="O30" i="16"/>
  <c r="R14" i="4"/>
  <c r="R122" i="4"/>
  <c r="R54" i="4"/>
  <c r="R44" i="4" s="1"/>
  <c r="Q14" i="4"/>
  <c r="Q22" i="4"/>
  <c r="P14" i="4"/>
  <c r="O55" i="4"/>
  <c r="O122" i="4"/>
  <c r="O4" i="4"/>
  <c r="Q55" i="4"/>
  <c r="Q54" i="4"/>
  <c r="Q44" i="4" s="1"/>
  <c r="Q43" i="4" l="1"/>
  <c r="R43" i="4"/>
  <c r="O43" i="4"/>
  <c r="Q122" i="4"/>
  <c r="P43" i="4" l="1"/>
  <c r="F5" i="15"/>
  <c r="F23" i="15" s="1"/>
  <c r="E5" i="15"/>
  <c r="E23" i="15" s="1"/>
  <c r="D29" i="3" l="1"/>
  <c r="I16" i="44" l="1"/>
  <c r="J16" i="44"/>
  <c r="E49" i="44"/>
  <c r="I49" i="44" l="1"/>
  <c r="E55" i="44"/>
  <c r="E56" i="44" s="1"/>
  <c r="J49" i="44"/>
  <c r="I55" i="44" l="1"/>
  <c r="J55" i="44"/>
  <c r="J56" i="44" l="1"/>
  <c r="I56" i="44"/>
  <c r="D72" i="4"/>
  <c r="P75" i="4"/>
  <c r="E72" i="4"/>
  <c r="F72" i="4"/>
  <c r="J72" i="4"/>
  <c r="R72" i="4" s="1"/>
  <c r="R75" i="4"/>
  <c r="I72" i="4"/>
  <c r="Q75" i="4"/>
  <c r="H72" i="4"/>
  <c r="P72" i="4"/>
  <c r="G72" i="4"/>
  <c r="O72" i="4" s="1"/>
  <c r="O75" i="4"/>
  <c r="O105" i="4"/>
  <c r="P105" i="4"/>
  <c r="R105" i="4"/>
  <c r="O123" i="4"/>
  <c r="Q105" i="4"/>
  <c r="Q72" i="4" l="1"/>
  <c r="Q123" i="4"/>
  <c r="P123" i="4"/>
  <c r="R123" i="4"/>
  <c r="C34" i="72"/>
  <c r="E34" i="72"/>
  <c r="E33" i="72" s="1"/>
  <c r="E44" i="72" s="1"/>
  <c r="E71" i="72" s="1"/>
  <c r="D34" i="72"/>
  <c r="D33" i="72" s="1"/>
  <c r="D44" i="72" s="1"/>
  <c r="D71" i="72" s="1"/>
  <c r="C33" i="72" l="1"/>
  <c r="C44" i="72" s="1"/>
  <c r="C71" i="72" s="1"/>
  <c r="C86" i="72" s="1"/>
  <c r="G34" i="72"/>
  <c r="G33" i="72" s="1"/>
  <c r="G44" i="72" s="1"/>
  <c r="G71" i="72" s="1"/>
  <c r="G86" i="72" s="1"/>
  <c r="E142" i="72"/>
  <c r="E86" i="72"/>
  <c r="D142" i="72"/>
  <c r="D86" i="72"/>
  <c r="C142" i="72" l="1"/>
  <c r="G142" i="72"/>
  <c r="D65" i="4"/>
  <c r="D64" i="4" s="1"/>
  <c r="D69" i="4" l="1"/>
  <c r="D81" i="4"/>
  <c r="D82" i="4" s="1"/>
  <c r="D97" i="4" s="1"/>
  <c r="E65" i="4"/>
  <c r="E64" i="4" s="1"/>
  <c r="O67" i="4"/>
  <c r="G64" i="4"/>
  <c r="G81" i="4" s="1"/>
  <c r="O65" i="4" l="1"/>
  <c r="O64" i="4"/>
  <c r="O69" i="4" l="1"/>
  <c r="P69" i="4"/>
  <c r="H79" i="4"/>
  <c r="H77" i="4" s="1"/>
  <c r="P67" i="4"/>
  <c r="H64" i="4" l="1"/>
  <c r="H81" i="4" s="1"/>
  <c r="P64" i="4" l="1"/>
  <c r="P65" i="4"/>
  <c r="P81" i="4"/>
  <c r="H82" i="4"/>
  <c r="H97" i="4" s="1"/>
  <c r="Q69" i="4" l="1"/>
  <c r="I67" i="4"/>
  <c r="Q67" i="4" l="1"/>
  <c r="I65" i="4"/>
  <c r="Q65" i="4" s="1"/>
  <c r="I64" i="4" l="1"/>
  <c r="I81" i="4" s="1"/>
  <c r="J79" i="4"/>
  <c r="J67" i="4"/>
  <c r="J65" i="4"/>
  <c r="Q64" i="4" l="1"/>
  <c r="J77" i="4"/>
  <c r="J64" i="4"/>
  <c r="J81" i="4" l="1"/>
  <c r="J82" i="4" l="1"/>
  <c r="J97" i="4" s="1"/>
  <c r="O79" i="4"/>
  <c r="Q79" i="4"/>
  <c r="P82" i="4"/>
  <c r="P97" i="4"/>
  <c r="D78" i="4"/>
  <c r="D79" i="4" s="1"/>
  <c r="P79" i="4" s="1"/>
  <c r="O81" i="4"/>
  <c r="G82" i="4"/>
  <c r="G97" i="4" s="1"/>
  <c r="O97" i="4" s="1"/>
  <c r="P78" i="4" l="1"/>
  <c r="P77" i="4" s="1"/>
  <c r="O82" i="4"/>
  <c r="I82" i="4"/>
  <c r="I97" i="4" s="1"/>
  <c r="D128" i="4"/>
  <c r="D127" i="4" s="1"/>
  <c r="D139" i="4" s="1"/>
  <c r="D157" i="4" s="1"/>
  <c r="E128" i="4"/>
  <c r="E127" i="4" s="1"/>
  <c r="E139" i="4" s="1"/>
  <c r="E157" i="4" s="1"/>
  <c r="O129" i="4"/>
  <c r="G128" i="4"/>
  <c r="O128" i="4" s="1"/>
  <c r="G127" i="4" l="1"/>
  <c r="O127" i="4" s="1"/>
  <c r="G139" i="4" l="1"/>
  <c r="O139" i="4" s="1"/>
  <c r="H128" i="4"/>
  <c r="P128" i="4" s="1"/>
  <c r="H127" i="4" l="1"/>
  <c r="P127" i="4" s="1"/>
  <c r="G157" i="4"/>
  <c r="O157" i="4" s="1"/>
  <c r="H139" i="4" l="1"/>
  <c r="P139" i="4" s="1"/>
  <c r="I128" i="4"/>
  <c r="I127" i="4" s="1"/>
  <c r="H157" i="4" l="1"/>
  <c r="P157" i="4" s="1"/>
  <c r="I139" i="4"/>
  <c r="Q139" i="4" s="1"/>
  <c r="Q127" i="4"/>
  <c r="Q128" i="4"/>
  <c r="I157" i="4" l="1"/>
  <c r="Q157" i="4" s="1"/>
  <c r="F127" i="4"/>
  <c r="F139" i="4" s="1"/>
  <c r="F157" i="4" s="1"/>
  <c r="F129" i="4" l="1"/>
  <c r="R128" i="4"/>
  <c r="J127" i="4"/>
  <c r="R127" i="4" s="1"/>
  <c r="J129" i="4" l="1"/>
  <c r="R129" i="4" s="1"/>
  <c r="J139" i="4"/>
  <c r="J157" i="4" l="1"/>
  <c r="R157" i="4" s="1"/>
  <c r="R139" i="4"/>
  <c r="C61" i="71"/>
  <c r="C70" i="71" s="1"/>
  <c r="C71" i="71" s="1"/>
  <c r="C86" i="71" l="1"/>
  <c r="C142" i="71"/>
  <c r="D61" i="71"/>
  <c r="D70" i="71" s="1"/>
  <c r="D71" i="71" s="1"/>
  <c r="H71" i="71" s="1"/>
  <c r="D86" i="71" l="1"/>
  <c r="D142" i="71"/>
  <c r="E61" i="71"/>
  <c r="E70" i="71" s="1"/>
  <c r="E71" i="71" s="1"/>
  <c r="E142" i="71" l="1"/>
  <c r="E86" i="71"/>
  <c r="F61" i="71"/>
  <c r="F70" i="71" s="1"/>
  <c r="F71" i="71" s="1"/>
  <c r="H86" i="71" s="1"/>
  <c r="F86" i="71" l="1"/>
  <c r="F142" i="71"/>
  <c r="H61" i="71" l="1"/>
  <c r="H70" i="71" s="1"/>
  <c r="H102" i="71"/>
  <c r="H116" i="71" s="1"/>
  <c r="H127" i="71" l="1"/>
  <c r="H142" i="71"/>
  <c r="E77" i="4"/>
  <c r="E81" i="4" s="1"/>
  <c r="G77" i="4"/>
  <c r="O78" i="4"/>
  <c r="O77" i="4" s="1"/>
  <c r="I77" i="4"/>
  <c r="Q78" i="4"/>
  <c r="Q77" i="4" s="1"/>
  <c r="R67" i="4"/>
  <c r="R65" i="4"/>
  <c r="Q81" i="4" l="1"/>
  <c r="E82" i="4"/>
  <c r="F64" i="4"/>
  <c r="E97" i="4" l="1"/>
  <c r="Q97" i="4" s="1"/>
  <c r="Q82" i="4"/>
  <c r="F69" i="4"/>
  <c r="R64" i="4"/>
  <c r="F79" i="4" l="1"/>
  <c r="R69" i="4"/>
  <c r="R79" i="4" l="1"/>
  <c r="R77" i="4" s="1"/>
  <c r="F77" i="4"/>
  <c r="F81" i="4" s="1"/>
  <c r="F82" i="4" l="1"/>
  <c r="R81" i="4"/>
  <c r="F97" i="4" l="1"/>
  <c r="R97" i="4" s="1"/>
  <c r="R82" i="4"/>
</calcChain>
</file>

<file path=xl/sharedStrings.xml><?xml version="1.0" encoding="utf-8"?>
<sst xmlns="http://schemas.openxmlformats.org/spreadsheetml/2006/main" count="2345" uniqueCount="1052">
  <si>
    <t>Sorszám</t>
  </si>
  <si>
    <t>Költségvetési szervek működési célú bevétele</t>
  </si>
  <si>
    <t>Ktgvetési szervek működési bevétele</t>
  </si>
  <si>
    <t>1,1,1</t>
  </si>
  <si>
    <r>
      <t xml:space="preserve">Ebből: </t>
    </r>
    <r>
      <rPr>
        <sz val="10"/>
        <color indexed="8"/>
        <rFont val="Wingdings"/>
        <charset val="2"/>
      </rPr>
      <t>w</t>
    </r>
    <r>
      <rPr>
        <sz val="10"/>
        <color indexed="8"/>
        <rFont val="Times New Roman"/>
        <family val="1"/>
        <charset val="238"/>
      </rPr>
      <t>élelmezési bevételek áfá-val</t>
    </r>
  </si>
  <si>
    <t>1,1,2</t>
  </si>
  <si>
    <r>
      <t xml:space="preserve">           </t>
    </r>
    <r>
      <rPr>
        <sz val="10"/>
        <color indexed="8"/>
        <rFont val="Wingdings"/>
        <charset val="2"/>
      </rPr>
      <t>w</t>
    </r>
    <r>
      <rPr>
        <sz val="10"/>
        <color indexed="8"/>
        <rFont val="Times New Roman"/>
        <family val="1"/>
        <charset val="238"/>
      </rPr>
      <t>egyéb intézményi működési bevételek</t>
    </r>
  </si>
  <si>
    <t>Egyéb működési bevételek összesen</t>
  </si>
  <si>
    <t>1,2,1</t>
  </si>
  <si>
    <t>Támogatásértékű működési bevételek összesen</t>
  </si>
  <si>
    <t>1,2,1,1</t>
  </si>
  <si>
    <r>
      <t xml:space="preserve">           </t>
    </r>
    <r>
      <rPr>
        <sz val="10"/>
        <color indexed="8"/>
        <rFont val="Wingdings"/>
        <charset val="2"/>
      </rPr>
      <t>w</t>
    </r>
    <r>
      <rPr>
        <sz val="10"/>
        <color indexed="8"/>
        <rFont val="Times New Roman"/>
        <family val="1"/>
        <charset val="238"/>
      </rPr>
      <t>OEP alapból támogatásértékű működési bevétel</t>
    </r>
  </si>
  <si>
    <t>1,2,1,2</t>
  </si>
  <si>
    <r>
      <t xml:space="preserve">           </t>
    </r>
    <r>
      <rPr>
        <sz val="10"/>
        <color indexed="8"/>
        <rFont val="Wingdings"/>
        <charset val="2"/>
      </rPr>
      <t>w</t>
    </r>
    <r>
      <rPr>
        <sz val="10"/>
        <color indexed="8"/>
        <rFont val="Times New Roman"/>
        <family val="1"/>
        <charset val="238"/>
      </rPr>
      <t>egyéb támogatásértékű működési bevétel</t>
    </r>
  </si>
  <si>
    <t>1,2,2</t>
  </si>
  <si>
    <t>Működési c. pénzeszköz átvétel államháztartáson kívülről</t>
  </si>
  <si>
    <t>1,2,3</t>
  </si>
  <si>
    <t>2.</t>
  </si>
  <si>
    <t>Önkormányzat működési célú bevételei összesen</t>
  </si>
  <si>
    <t>Működési bevételek összesen</t>
  </si>
  <si>
    <t>2,1,1</t>
  </si>
  <si>
    <t>2,1,2</t>
  </si>
  <si>
    <t>Kiszámlázott termékek és szolgáltatások ÁFA-ja</t>
  </si>
  <si>
    <t>2,1,4</t>
  </si>
  <si>
    <t>2,1,5</t>
  </si>
  <si>
    <t>2,1,6</t>
  </si>
  <si>
    <t>Helyi   adók és kapcsolódó pótlékok, bírságok</t>
  </si>
  <si>
    <r>
      <t>Ebből:</t>
    </r>
    <r>
      <rPr>
        <i/>
        <sz val="10"/>
        <color indexed="8"/>
        <rFont val="Wingdings"/>
        <charset val="2"/>
      </rPr>
      <t>w</t>
    </r>
    <r>
      <rPr>
        <i/>
        <sz val="10"/>
        <color indexed="8"/>
        <rFont val="Times New Roman"/>
        <family val="1"/>
        <charset val="238"/>
      </rPr>
      <t>építményadó</t>
    </r>
  </si>
  <si>
    <r>
      <t xml:space="preserve">           </t>
    </r>
    <r>
      <rPr>
        <i/>
        <sz val="10"/>
        <color indexed="8"/>
        <rFont val="Wingdings"/>
        <charset val="2"/>
      </rPr>
      <t>w</t>
    </r>
    <r>
      <rPr>
        <i/>
        <sz val="10"/>
        <color indexed="8"/>
        <rFont val="Times New Roman"/>
        <family val="1"/>
        <charset val="238"/>
      </rPr>
      <t>telekadó</t>
    </r>
  </si>
  <si>
    <r>
      <t xml:space="preserve">           </t>
    </r>
    <r>
      <rPr>
        <i/>
        <sz val="10"/>
        <color indexed="8"/>
        <rFont val="Wingdings"/>
        <charset val="2"/>
      </rPr>
      <t>w</t>
    </r>
    <r>
      <rPr>
        <i/>
        <sz val="10"/>
        <color indexed="8"/>
        <rFont val="Times New Roman"/>
        <family val="1"/>
        <charset val="238"/>
      </rPr>
      <t>kommunális adó</t>
    </r>
  </si>
  <si>
    <r>
      <t xml:space="preserve">           </t>
    </r>
    <r>
      <rPr>
        <i/>
        <sz val="10"/>
        <color indexed="8"/>
        <rFont val="Wingdings"/>
        <charset val="2"/>
      </rPr>
      <t>w</t>
    </r>
    <r>
      <rPr>
        <i/>
        <sz val="10"/>
        <color indexed="8"/>
        <rFont val="Times New Roman"/>
        <family val="1"/>
        <charset val="238"/>
      </rPr>
      <t>iparűzési adó</t>
    </r>
  </si>
  <si>
    <r>
      <t xml:space="preserve">           </t>
    </r>
    <r>
      <rPr>
        <i/>
        <sz val="10"/>
        <color indexed="8"/>
        <rFont val="Wingdings"/>
        <charset val="2"/>
      </rPr>
      <t>w</t>
    </r>
    <r>
      <rPr>
        <i/>
        <sz val="10"/>
        <color indexed="8"/>
        <rFont val="Times New Roman"/>
        <family val="1"/>
        <charset val="238"/>
      </rPr>
      <t>idegenforgalmi  adó</t>
    </r>
  </si>
  <si>
    <r>
      <t xml:space="preserve">           </t>
    </r>
    <r>
      <rPr>
        <i/>
        <sz val="10"/>
        <color indexed="8"/>
        <rFont val="Wingdings"/>
        <charset val="2"/>
      </rPr>
      <t>w</t>
    </r>
    <r>
      <rPr>
        <i/>
        <sz val="10"/>
        <color indexed="8"/>
        <rFont val="Times New Roman"/>
        <family val="1"/>
        <charset val="238"/>
      </rPr>
      <t>adóhátralékok beszedése</t>
    </r>
  </si>
  <si>
    <r>
      <t xml:space="preserve">           </t>
    </r>
    <r>
      <rPr>
        <i/>
        <sz val="10"/>
        <color indexed="8"/>
        <rFont val="Wingdings"/>
        <charset val="2"/>
      </rPr>
      <t>w</t>
    </r>
    <r>
      <rPr>
        <i/>
        <sz val="10"/>
        <color indexed="8"/>
        <rFont val="Times New Roman"/>
        <family val="1"/>
        <charset val="238"/>
      </rPr>
      <t>termőföld bérbeadásából származó jöv.adó</t>
    </r>
  </si>
  <si>
    <t>Bírságok, pótlékok és egyéb sajátos bevételek</t>
  </si>
  <si>
    <r>
      <t xml:space="preserve">Ebből  </t>
    </r>
    <r>
      <rPr>
        <i/>
        <sz val="10"/>
        <color indexed="8"/>
        <rFont val="Wingdings"/>
        <charset val="2"/>
      </rPr>
      <t>w</t>
    </r>
    <r>
      <rPr>
        <i/>
        <sz val="10"/>
        <color indexed="8"/>
        <rFont val="Times New Roman"/>
        <family val="1"/>
        <charset val="238"/>
      </rPr>
      <t>bírság - és pótlék</t>
    </r>
  </si>
  <si>
    <r>
      <t xml:space="preserve">            </t>
    </r>
    <r>
      <rPr>
        <i/>
        <sz val="10"/>
        <color indexed="8"/>
        <rFont val="Wingdings"/>
        <charset val="2"/>
      </rPr>
      <t>w</t>
    </r>
    <r>
      <rPr>
        <i/>
        <sz val="10"/>
        <color indexed="8"/>
        <rFont val="Times New Roman"/>
        <family val="1"/>
        <charset val="238"/>
      </rPr>
      <t>talajterhelési díj</t>
    </r>
  </si>
  <si>
    <t>Helyi Önk. általános működésének és ágazati feladatainak finanszírozása</t>
  </si>
  <si>
    <t>I.</t>
  </si>
  <si>
    <t>1.</t>
  </si>
  <si>
    <t>Költségvetési szervek felhalmozási célú bevétele</t>
  </si>
  <si>
    <t>Felhalmozási és tőkejellegű bevételek</t>
  </si>
  <si>
    <t>Egyéb felhalmozási bevételek összesen</t>
  </si>
  <si>
    <t>Támogatásértékű felhalmozási bevételek összesen</t>
  </si>
  <si>
    <r>
      <t xml:space="preserve">           </t>
    </r>
    <r>
      <rPr>
        <sz val="10"/>
        <color indexed="8"/>
        <rFont val="Wingdings"/>
        <charset val="2"/>
      </rPr>
      <t>w</t>
    </r>
    <r>
      <rPr>
        <sz val="10"/>
        <color indexed="8"/>
        <rFont val="Times New Roman"/>
        <family val="1"/>
        <charset val="238"/>
      </rPr>
      <t>OEP alapból támogatásértékű felhalmozási bevétel</t>
    </r>
  </si>
  <si>
    <r>
      <t xml:space="preserve">           </t>
    </r>
    <r>
      <rPr>
        <sz val="10"/>
        <color indexed="8"/>
        <rFont val="Wingdings"/>
        <charset val="2"/>
      </rPr>
      <t>w</t>
    </r>
    <r>
      <rPr>
        <sz val="10"/>
        <color indexed="8"/>
        <rFont val="Times New Roman"/>
        <family val="1"/>
        <charset val="238"/>
      </rPr>
      <t>egyéb támogatásértékű felhalmozási bevétel</t>
    </r>
  </si>
  <si>
    <t>Felhalmozási c. pénzeszköz átvétel államháztartáson kívülről</t>
  </si>
  <si>
    <t>Előző évi felhalmozási c. pénzmaradvány átvétele</t>
  </si>
  <si>
    <t>Fejlesztési célú támogatások</t>
  </si>
  <si>
    <t>II.</t>
  </si>
  <si>
    <t>III.</t>
  </si>
  <si>
    <t>Támogatási kölcsönök visszatérülése</t>
  </si>
  <si>
    <t>Működési célú támogatási kölcsönök visszatérülése</t>
  </si>
  <si>
    <t>Felhalmozási célú támogatási kölcsönök visszatérülése</t>
  </si>
  <si>
    <t>V. Pénzmaradvány</t>
  </si>
  <si>
    <t>Költségvetési szervek működési pénzmaradványa</t>
  </si>
  <si>
    <t>Működési önkormányzati pénzmaradvány</t>
  </si>
  <si>
    <t>Költségvetési szervek felhalmozási pénzmaradványa</t>
  </si>
  <si>
    <t>Felhalmozási önkormányzati pénzmaradvány</t>
  </si>
  <si>
    <t>Sor-</t>
  </si>
  <si>
    <t xml:space="preserve"> </t>
  </si>
  <si>
    <t>szám</t>
  </si>
  <si>
    <t>eredeti ei.</t>
  </si>
  <si>
    <t>terv</t>
  </si>
  <si>
    <t>Költségvetési szervek működési célú kiadása</t>
  </si>
  <si>
    <r>
      <t>Ebből:</t>
    </r>
    <r>
      <rPr>
        <sz val="10"/>
        <color indexed="8"/>
        <rFont val="Wingdings"/>
        <charset val="2"/>
      </rPr>
      <t>w</t>
    </r>
    <r>
      <rPr>
        <sz val="10"/>
        <color indexed="8"/>
        <rFont val="Times New Roman"/>
        <family val="1"/>
        <charset val="238"/>
      </rPr>
      <t>személyi juttatás</t>
    </r>
  </si>
  <si>
    <r>
      <t xml:space="preserve">           </t>
    </r>
    <r>
      <rPr>
        <sz val="10"/>
        <color indexed="8"/>
        <rFont val="Wingdings"/>
        <charset val="2"/>
      </rPr>
      <t>w</t>
    </r>
    <r>
      <rPr>
        <sz val="10"/>
        <color indexed="8"/>
        <rFont val="Times New Roman"/>
        <family val="1"/>
        <charset val="238"/>
      </rPr>
      <t>munkaadót terhelő járulékok</t>
    </r>
  </si>
  <si>
    <r>
      <t xml:space="preserve">           </t>
    </r>
    <r>
      <rPr>
        <sz val="10"/>
        <color indexed="8"/>
        <rFont val="Wingdings"/>
        <charset val="2"/>
      </rPr>
      <t>w</t>
    </r>
    <r>
      <rPr>
        <sz val="10"/>
        <color indexed="8"/>
        <rFont val="Times New Roman"/>
        <family val="1"/>
        <charset val="238"/>
      </rPr>
      <t>dologi és egyéb folyó kiadás</t>
    </r>
  </si>
  <si>
    <r>
      <t xml:space="preserve">           </t>
    </r>
    <r>
      <rPr>
        <sz val="10"/>
        <color indexed="8"/>
        <rFont val="Wingdings"/>
        <charset val="2"/>
      </rPr>
      <t>w</t>
    </r>
    <r>
      <rPr>
        <sz val="10"/>
        <color indexed="8"/>
        <rFont val="Times New Roman"/>
        <family val="1"/>
        <charset val="238"/>
      </rPr>
      <t>egyéb működési kiadások összesen</t>
    </r>
  </si>
  <si>
    <r>
      <t xml:space="preserve">ebből:      </t>
    </r>
    <r>
      <rPr>
        <sz val="10"/>
        <color indexed="8"/>
        <rFont val="Wingdings"/>
        <charset val="2"/>
      </rPr>
      <t>w</t>
    </r>
    <r>
      <rPr>
        <sz val="10"/>
        <color indexed="8"/>
        <rFont val="Times New Roman"/>
        <family val="1"/>
        <charset val="238"/>
      </rPr>
      <t>működési támogatásértékű kiadás</t>
    </r>
  </si>
  <si>
    <r>
      <t xml:space="preserve">                 </t>
    </r>
    <r>
      <rPr>
        <sz val="10"/>
        <color indexed="8"/>
        <rFont val="Wingdings"/>
        <charset val="2"/>
      </rPr>
      <t>w</t>
    </r>
    <r>
      <rPr>
        <sz val="10"/>
        <color indexed="8"/>
        <rFont val="Times New Roman"/>
        <family val="1"/>
        <charset val="238"/>
      </rPr>
      <t>működési c. átadás államháztart-on kívülre</t>
    </r>
  </si>
  <si>
    <r>
      <t xml:space="preserve">                 </t>
    </r>
    <r>
      <rPr>
        <sz val="10"/>
        <color indexed="8"/>
        <rFont val="Wingdings"/>
        <charset val="2"/>
      </rPr>
      <t>w</t>
    </r>
    <r>
      <rPr>
        <sz val="10"/>
        <color indexed="8"/>
        <rFont val="Times New Roman"/>
        <family val="1"/>
        <charset val="238"/>
      </rPr>
      <t>társadalom- és szociálpolitikai juttatások</t>
    </r>
  </si>
  <si>
    <r>
      <t xml:space="preserve">                 </t>
    </r>
    <r>
      <rPr>
        <sz val="10"/>
        <color indexed="8"/>
        <rFont val="Wingdings"/>
        <charset val="2"/>
      </rPr>
      <t>w</t>
    </r>
    <r>
      <rPr>
        <sz val="10"/>
        <color indexed="8"/>
        <rFont val="Times New Roman"/>
        <family val="1"/>
        <charset val="238"/>
      </rPr>
      <t>előző évi működési c.pénzmaradvány átadása</t>
    </r>
  </si>
  <si>
    <r>
      <t xml:space="preserve">           </t>
    </r>
    <r>
      <rPr>
        <sz val="10"/>
        <color indexed="8"/>
        <rFont val="Wingdings"/>
        <charset val="2"/>
      </rPr>
      <t>w</t>
    </r>
    <r>
      <rPr>
        <sz val="10"/>
        <color indexed="8"/>
        <rFont val="Times New Roman"/>
        <family val="1"/>
        <charset val="238"/>
      </rPr>
      <t>ellátottak pénzbeni juttatása</t>
    </r>
  </si>
  <si>
    <t>Önkormányzati működési kiadások</t>
  </si>
  <si>
    <t>2,1,4,1</t>
  </si>
  <si>
    <r>
      <t xml:space="preserve">ebből:        </t>
    </r>
    <r>
      <rPr>
        <i/>
        <sz val="10"/>
        <color indexed="8"/>
        <rFont val="Wingdings"/>
        <charset val="2"/>
      </rPr>
      <t>w</t>
    </r>
    <r>
      <rPr>
        <i/>
        <sz val="10"/>
        <color indexed="8"/>
        <rFont val="Times New Roman"/>
        <family val="1"/>
        <charset val="238"/>
      </rPr>
      <t>működési támogatásértékű kiadás</t>
    </r>
  </si>
  <si>
    <t>2,1,4,3</t>
  </si>
  <si>
    <t>2,1,4,4</t>
  </si>
  <si>
    <r>
      <t xml:space="preserve">                   </t>
    </r>
    <r>
      <rPr>
        <i/>
        <sz val="10"/>
        <color indexed="8"/>
        <rFont val="Wingdings"/>
        <charset val="2"/>
      </rPr>
      <t>w</t>
    </r>
    <r>
      <rPr>
        <i/>
        <sz val="10"/>
        <color indexed="8"/>
        <rFont val="Times New Roman"/>
        <family val="1"/>
        <charset val="238"/>
      </rPr>
      <t>előző évi működési c.pénzmaradvány átadása</t>
    </r>
  </si>
  <si>
    <t>Likvídhitel  kamata</t>
  </si>
  <si>
    <t>3.</t>
  </si>
  <si>
    <t>Működési célú pótigények, intézményi átcsoportosítási igények</t>
  </si>
  <si>
    <t>I</t>
  </si>
  <si>
    <t>Költségvetési szervek felhalmozási c.kiadása</t>
  </si>
  <si>
    <r>
      <t xml:space="preserve"> Ebből:  </t>
    </r>
    <r>
      <rPr>
        <sz val="10"/>
        <color indexed="8"/>
        <rFont val="Wingdings"/>
        <charset val="2"/>
      </rPr>
      <t>w</t>
    </r>
    <r>
      <rPr>
        <sz val="10"/>
        <color indexed="8"/>
        <rFont val="Times New Roman"/>
        <family val="1"/>
        <charset val="238"/>
      </rPr>
      <t>beruházási kiadások áfá-val</t>
    </r>
  </si>
  <si>
    <r>
      <t xml:space="preserve">               </t>
    </r>
    <r>
      <rPr>
        <sz val="10"/>
        <color indexed="8"/>
        <rFont val="Wingdings"/>
        <charset val="2"/>
      </rPr>
      <t>w</t>
    </r>
    <r>
      <rPr>
        <sz val="10"/>
        <color indexed="8"/>
        <rFont val="Times New Roman"/>
        <family val="1"/>
        <charset val="238"/>
      </rPr>
      <t>felújítási kiadások áfá-val</t>
    </r>
  </si>
  <si>
    <t>Önkormányzati felhalmozási c.kiadások összesen</t>
  </si>
  <si>
    <t>Beruházási kiadások áfá-val összesen</t>
  </si>
  <si>
    <t>Felújítási kiadások áfá-val összesen</t>
  </si>
  <si>
    <t>Egyéb felhalmozási kiadások összesen</t>
  </si>
  <si>
    <r>
      <t xml:space="preserve">ebből:          </t>
    </r>
    <r>
      <rPr>
        <i/>
        <sz val="10"/>
        <color indexed="8"/>
        <rFont val="Wingdings"/>
        <charset val="2"/>
      </rPr>
      <t>w</t>
    </r>
    <r>
      <rPr>
        <i/>
        <sz val="10"/>
        <color indexed="8"/>
        <rFont val="Times New Roman"/>
        <family val="1"/>
        <charset val="238"/>
      </rPr>
      <t xml:space="preserve"> támogatásértékű felhalmozási kiadások</t>
    </r>
  </si>
  <si>
    <r>
      <t xml:space="preserve">                     </t>
    </r>
    <r>
      <rPr>
        <i/>
        <sz val="10"/>
        <color indexed="8"/>
        <rFont val="Wingdings"/>
        <charset val="2"/>
      </rPr>
      <t>w</t>
    </r>
    <r>
      <rPr>
        <i/>
        <sz val="10"/>
        <color indexed="8"/>
        <rFont val="Times New Roman"/>
        <family val="1"/>
        <charset val="238"/>
      </rPr>
      <t>felhalmozási c. pénzeszköz átadása államháztart-on kívülre</t>
    </r>
  </si>
  <si>
    <t>Fejlesztési c.hitel és kötvény kamata</t>
  </si>
  <si>
    <t>Tárgy évi kiadások összesen (I+II)</t>
  </si>
  <si>
    <t>III. Áthúzódó kötelezettségek</t>
  </si>
  <si>
    <t>Költségvetési szervek működési pénzmaradvány tartaléka, áthúzódó kiadások</t>
  </si>
  <si>
    <t>Működési önkormányzati pénzmaradvány tartalék, áthúzódó kiadások</t>
  </si>
  <si>
    <t>Pénzmaradvány tartalék, áthúzódó kötelezettség összesen</t>
  </si>
  <si>
    <t>VI. Kaposmenti Hulladékgazdálkodási Társulás kiadása</t>
  </si>
  <si>
    <t>Működési célú kiadások</t>
  </si>
  <si>
    <t>Felhalmozási célú kiadások</t>
  </si>
  <si>
    <t>Tárgy évi kiadás összesen</t>
  </si>
  <si>
    <t>Kiadás összesen</t>
  </si>
  <si>
    <t>Kiadások mindösszesen (I+II+III+IV+V+VI)</t>
  </si>
  <si>
    <t>Előirányzat</t>
  </si>
  <si>
    <t>I.Működési célu bevételek</t>
  </si>
  <si>
    <t>II.Felhalmozási célu bevételek</t>
  </si>
  <si>
    <t>Összesen  bevételek (I+II)</t>
  </si>
  <si>
    <t>eredeti</t>
  </si>
  <si>
    <t>mód. új</t>
  </si>
  <si>
    <t>ei.</t>
  </si>
  <si>
    <t>Költségvetési szervek műk.c.bevétele</t>
  </si>
  <si>
    <t>Költségvetési szervek felh.c.bevétele</t>
  </si>
  <si>
    <t>Költségvetési szervek bevétele</t>
  </si>
  <si>
    <t>Költségvetési szervek műk. Pénzmaradványa</t>
  </si>
  <si>
    <t>Költségvetési szervek felh. Pénzmaradványa</t>
  </si>
  <si>
    <t>Költségvetési szervek pénzmaradványa</t>
  </si>
  <si>
    <t>Önkormányzati mük.c.bevételek</t>
  </si>
  <si>
    <t>Önkormányzati felh.c.bevételek</t>
  </si>
  <si>
    <t>Önkormányzati bevételek</t>
  </si>
  <si>
    <t>Önkormányzati műk. pénzmaradvány és vállalk. eredmény</t>
  </si>
  <si>
    <t>Működési célu bevételek összesen</t>
  </si>
  <si>
    <t>Felhalmozási célu bevételek összesen</t>
  </si>
  <si>
    <t>Bevételek összesen</t>
  </si>
  <si>
    <t>I.Működési célu kiadások</t>
  </si>
  <si>
    <t>II.Felhalmozási c.kiadások</t>
  </si>
  <si>
    <t>Összesen kiadások (I+II)</t>
  </si>
  <si>
    <t>Költségvetési szervek műk.c.kiadása</t>
  </si>
  <si>
    <t>Költségvetési szervek c.felh.kiadása</t>
  </si>
  <si>
    <t>Költségvetési szervek kiadása</t>
  </si>
  <si>
    <t>Ktgv.szervek műk.pénzm. tartaléka, áthúzódó kiadások</t>
  </si>
  <si>
    <t>Ktgv.szervek felhalm.c.pénzm.felújítási és felhalm.áth. kiadások</t>
  </si>
  <si>
    <t>Ktgv.szervek pénzmaradvány tartalék, áthúzódó kiadások</t>
  </si>
  <si>
    <t>Önkormányzati gazdálkodás műk.c.kiadásai és műk.c.hitel</t>
  </si>
  <si>
    <t>Önkormányzati gazd. felh.c.kiadásai és fejlesztési c. hitel tőketörlesztése</t>
  </si>
  <si>
    <t>Önkormányzati gazd. kiadásai</t>
  </si>
  <si>
    <t>Működési c.pótigény</t>
  </si>
  <si>
    <t>Pótigények összesen</t>
  </si>
  <si>
    <t>Működési célu kiadások összesen</t>
  </si>
  <si>
    <t>Felhalmozási célu kiadások összesen</t>
  </si>
  <si>
    <t>Kiadások összesen</t>
  </si>
  <si>
    <t>I.Működési célu költségvetés egyenlege</t>
  </si>
  <si>
    <t>II.Felh. c.költségv. egyenlege</t>
  </si>
  <si>
    <t>Összesen hitel, hiány(I+II)</t>
  </si>
  <si>
    <t xml:space="preserve">Működési költségvetés egyenlege </t>
  </si>
  <si>
    <t xml:space="preserve">Felh. célu  költségvetés egyenlege </t>
  </si>
  <si>
    <t>Megnevezés</t>
  </si>
  <si>
    <t>Eltérés (2013. eredeti ei.-2014.évi eredeti ei.)</t>
  </si>
  <si>
    <t>kötelező feladat</t>
  </si>
  <si>
    <t>önként vállalt feladat</t>
  </si>
  <si>
    <t>állami (állam-igazgatási) feladatok</t>
  </si>
  <si>
    <t>Összesen:</t>
  </si>
  <si>
    <t>Támogatásérétkű működési bevételek összesen</t>
  </si>
  <si>
    <t>2,1,3</t>
  </si>
  <si>
    <t>IV.</t>
  </si>
  <si>
    <t>Alap és vállalkozási tevékenységek közötti elszámolások</t>
  </si>
  <si>
    <t>sor-szám</t>
  </si>
  <si>
    <t>A települési önkormányzatok általános működésének támogatása</t>
  </si>
  <si>
    <t>Önkormányzatok egyes köznevelési feladatainak támogatása</t>
  </si>
  <si>
    <t>Óvodapedagógusok és az óvodapedagógusok nevelő munkáját közvetlenül segítők bértámogatása</t>
  </si>
  <si>
    <t>Óvodaműködtetési támogatás</t>
  </si>
  <si>
    <t>Óvodapedagógusok minősítéséből adódó többlet kiadások támogatása</t>
  </si>
  <si>
    <t>Önkormányzatok szociális és gyermekjóléti feladatainak támogatása</t>
  </si>
  <si>
    <t>Hozzájárulás a pénzbeli szociális ellátásokhoz</t>
  </si>
  <si>
    <t>Szociális és gyermekjóléti feladatok támogatása</t>
  </si>
  <si>
    <t>4.</t>
  </si>
  <si>
    <t>Bentlakásos és átmeneti elhelyezést nyújtó ellátás támogatása</t>
  </si>
  <si>
    <t>5.</t>
  </si>
  <si>
    <t>Gyermek étkeztetés támogatása</t>
  </si>
  <si>
    <t>Önkormányzatok kulturális feladatainak támogatása</t>
  </si>
  <si>
    <t>I. Működési célú támogatások</t>
  </si>
  <si>
    <t>Helyi szervezési intézkedésekhez kapcs. többletkiadások tám.</t>
  </si>
  <si>
    <t>Lakott külterülettel kapcsolatos feladatok</t>
  </si>
  <si>
    <t>Természetben kifizetett gyermekvédelmi támogatás</t>
  </si>
  <si>
    <t>I. Működési célú támogatások összesen:</t>
  </si>
  <si>
    <t>II. Felhalmozási célú támogatások</t>
  </si>
  <si>
    <t xml:space="preserve">II.1. </t>
  </si>
  <si>
    <t>Fejlesztési célú központosított előirányzat</t>
  </si>
  <si>
    <t>1.1.</t>
  </si>
  <si>
    <t>1.2.</t>
  </si>
  <si>
    <t>Fejlesztési célú központosított előirányzat összesen:</t>
  </si>
  <si>
    <t>II. 2.</t>
  </si>
  <si>
    <t xml:space="preserve"> 2.1.</t>
  </si>
  <si>
    <r>
      <t>Egyszeri támogatás</t>
    </r>
    <r>
      <rPr>
        <b/>
        <vertAlign val="superscript"/>
        <sz val="10"/>
        <color indexed="8"/>
        <rFont val="Times New Roman"/>
        <family val="1"/>
        <charset val="238"/>
      </rPr>
      <t xml:space="preserve"> </t>
    </r>
  </si>
  <si>
    <t>Fejlesztési célú támogatások összesen:</t>
  </si>
  <si>
    <t>II. Felhalmozási célú támogatások összesen:</t>
  </si>
  <si>
    <t>I-II. Mindösszesen:</t>
  </si>
  <si>
    <t xml:space="preserve"> Működési célú támogatás értékű bevételek</t>
  </si>
  <si>
    <t>6.</t>
  </si>
  <si>
    <t>7.</t>
  </si>
  <si>
    <t>8.</t>
  </si>
  <si>
    <t>9.</t>
  </si>
  <si>
    <t xml:space="preserve">Egyszeri támogatások </t>
  </si>
  <si>
    <t xml:space="preserve">I. </t>
  </si>
  <si>
    <t>Működési célú támogatás értékű bevételek összesen:</t>
  </si>
  <si>
    <t>Működési célú pénzeszköz átvétel államháztartáson kívülről</t>
  </si>
  <si>
    <t>Működési célú pénzeszköz átvétel államháztartáson kívülről összesen:</t>
  </si>
  <si>
    <t>I-II.</t>
  </si>
  <si>
    <t xml:space="preserve"> Működési célú támogatásértékű bevételek és átvett</t>
  </si>
  <si>
    <t>pénzeszközök összesen:</t>
  </si>
  <si>
    <t>Felhalmozási célú támogatásértékű bevételek</t>
  </si>
  <si>
    <t>Felhalmozási célú támogatásértékű bevételek összesen:</t>
  </si>
  <si>
    <t>Felhalmozási célú pénzeszközök államháztartáson kívülről</t>
  </si>
  <si>
    <t xml:space="preserve"> Lakásépítésre és vásárlásra nyújtott támogatások visszafizetése</t>
  </si>
  <si>
    <t>Felhalmozási célú pénzeszközök államháztartáson kívülről összesen:</t>
  </si>
  <si>
    <t>III.-IV. Felhalm.célú támogatás értékű bevételek és átvett pénzeszközök összesen:</t>
  </si>
  <si>
    <t>V.</t>
  </si>
  <si>
    <t xml:space="preserve">Egyszeri bevételek </t>
  </si>
  <si>
    <t>Működési célú támogatási kölcsönök visszatérülése összesen:</t>
  </si>
  <si>
    <t>VI.</t>
  </si>
  <si>
    <t xml:space="preserve"> Lakásépítésre és vásárlásra nyújtott kölcsön visszafizetése</t>
  </si>
  <si>
    <t>Felhalmozási célú támogatási kölcsönök visszatérülése összesen:</t>
  </si>
  <si>
    <t>V.-VI. Támogatási kölcsönök visszatérülése összesen:</t>
  </si>
  <si>
    <t>I-VI.mindösszesen:</t>
  </si>
  <si>
    <t>Működési bevételek</t>
  </si>
  <si>
    <t>Egyéb sajátos bevételek</t>
  </si>
  <si>
    <t xml:space="preserve"> 1.1.</t>
  </si>
  <si>
    <t>Bérleti díjak</t>
  </si>
  <si>
    <t xml:space="preserve"> 1.3.</t>
  </si>
  <si>
    <t>Környezetvédelmi bírság</t>
  </si>
  <si>
    <t xml:space="preserve"> 1.4.</t>
  </si>
  <si>
    <t>I.1.</t>
  </si>
  <si>
    <t>Működési célú bevételek</t>
  </si>
  <si>
    <t>Kötbér, kártérítés</t>
  </si>
  <si>
    <t xml:space="preserve"> 2.2.</t>
  </si>
  <si>
    <t>Továbbszámlázott szolgáltatások</t>
  </si>
  <si>
    <t xml:space="preserve"> 2.3.</t>
  </si>
  <si>
    <t xml:space="preserve"> 2.4.</t>
  </si>
  <si>
    <t>I.2</t>
  </si>
  <si>
    <t>Működési célú bevételek összesen:</t>
  </si>
  <si>
    <t>Felhalmozási bevételek</t>
  </si>
  <si>
    <t>II.  2.</t>
  </si>
  <si>
    <t>Tárgyi eszközök és immateriális javak értékesítése összesen:</t>
  </si>
  <si>
    <t>Felhalmozási bevételek összesen:</t>
  </si>
  <si>
    <t xml:space="preserve">I-II. Mindösszesen: </t>
  </si>
  <si>
    <t>Sor-szám</t>
  </si>
  <si>
    <t>X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</si>
  <si>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</si>
  <si>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</si>
  <si>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</si>
  <si>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</si>
  <si>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</si>
  <si>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</si>
  <si>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</si>
  <si>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</si>
  <si>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</si>
  <si>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20.</t>
  </si>
  <si>
    <t>21.</t>
  </si>
  <si>
    <t>22.</t>
  </si>
  <si>
    <t>23.</t>
  </si>
  <si>
    <t>24.</t>
  </si>
  <si>
    <t>25.</t>
  </si>
  <si>
    <t>26.</t>
  </si>
  <si>
    <t>Mindösszesen:</t>
  </si>
  <si>
    <t>Cím</t>
  </si>
  <si>
    <t>Al-</t>
  </si>
  <si>
    <t>Cím és alcím megnevezése</t>
  </si>
  <si>
    <t>sz.</t>
  </si>
  <si>
    <t>cím</t>
  </si>
  <si>
    <t>Önállóan működő és gazdálkodó és</t>
  </si>
  <si>
    <t>önállóan működő költségvetési szervek</t>
  </si>
  <si>
    <t>Eltérés</t>
  </si>
  <si>
    <t>előirányzat</t>
  </si>
  <si>
    <t>01.</t>
  </si>
  <si>
    <t>Összesen</t>
  </si>
  <si>
    <t>II</t>
  </si>
  <si>
    <t xml:space="preserve">Eltérés </t>
  </si>
  <si>
    <t>mód.ei.</t>
  </si>
  <si>
    <t xml:space="preserve">eredeti </t>
  </si>
  <si>
    <t>ei.hoz</t>
  </si>
  <si>
    <t xml:space="preserve">Összesen </t>
  </si>
  <si>
    <t>Közfoglalkoztatottak  létszám kerete</t>
  </si>
  <si>
    <t>Megjegyzés</t>
  </si>
  <si>
    <t>Kiadás</t>
  </si>
  <si>
    <t>Szociálpolitikai feladatok</t>
  </si>
  <si>
    <t>28.</t>
  </si>
  <si>
    <t>29.</t>
  </si>
  <si>
    <t>30.</t>
  </si>
  <si>
    <t>cím sz.</t>
  </si>
  <si>
    <t>eredeti előir.</t>
  </si>
  <si>
    <t>mód.új előir.</t>
  </si>
  <si>
    <t>Működési célú támogatásértékű kiadások összesen:</t>
  </si>
  <si>
    <t>Működési célú pénzeszköz átadás összesen:</t>
  </si>
  <si>
    <t xml:space="preserve">Mindösszesen: </t>
  </si>
  <si>
    <t>Cím sz.</t>
  </si>
  <si>
    <t>ebből:</t>
  </si>
  <si>
    <t>saját forrás</t>
  </si>
  <si>
    <t>közp. támogatás</t>
  </si>
  <si>
    <t xml:space="preserve">Képviselő testületi hatáskörbe tartozó jogcímek </t>
  </si>
  <si>
    <t>Önkormányzati segély</t>
  </si>
  <si>
    <t>Települési támogatások</t>
  </si>
  <si>
    <t xml:space="preserve">      -rendkívűli települési támogatások</t>
  </si>
  <si>
    <t>Köztemetés</t>
  </si>
  <si>
    <t>BURSA Felsőoktatási szociális ösztöndíj 1/2-ed része</t>
  </si>
  <si>
    <t xml:space="preserve"> összesen:</t>
  </si>
  <si>
    <t>Jegyzői hatáskörbe tartozó jogcímek</t>
  </si>
  <si>
    <t>Rendszeres gyermekvédelmi kedvezményhez kapcsolódó egyszeri kiegészítés (Erzsébet utalvány)</t>
  </si>
  <si>
    <t>Kiegészítő gyermekvédelmi támogatás</t>
  </si>
  <si>
    <t>Szociálpolitikai kiadások összesen</t>
  </si>
  <si>
    <t>mód előirányzat</t>
  </si>
  <si>
    <t>I. Felhalmozási célú tartalékok</t>
  </si>
  <si>
    <t>Beruházási, felújítási munkák, önkormányzati és intézményi pályázatok előkészítési és tervezési feladataira</t>
  </si>
  <si>
    <t>I. Felhalmozási célú tartalékok összesen:</t>
  </si>
  <si>
    <t>II. Működési célú tartalékok</t>
  </si>
  <si>
    <t>Nemzetközi Kapcsolatok Támogatási Keret</t>
  </si>
  <si>
    <t>Intézmények dologi többlet kiadásaira (energia, közmű, egyéb)</t>
  </si>
  <si>
    <t>A közcélú munkavégzéshez kapcsolódóan felmerülő dologi kiadásokra</t>
  </si>
  <si>
    <t>Állami, városi ünnepek megrendezésére</t>
  </si>
  <si>
    <t>Közművelődési programok</t>
  </si>
  <si>
    <t>Rendezvények , ünnepi programok, megemlékezések</t>
  </si>
  <si>
    <t>Pénzmaradvány elszámolás</t>
  </si>
  <si>
    <t>Általános tartalék</t>
  </si>
  <si>
    <t xml:space="preserve">                     Mindösszesen:</t>
  </si>
  <si>
    <t>Szerződött kötelezettségvállalások:</t>
  </si>
  <si>
    <t>Szerződött kötelezettségek összesen:</t>
  </si>
  <si>
    <t>Kezességvállalások</t>
  </si>
  <si>
    <t>Kezességvállalás összesen:</t>
  </si>
  <si>
    <t>1. +2. Összesen:</t>
  </si>
  <si>
    <t>Pályázatokhoz, projektekhez kapcs. kötelezettségvállalások:</t>
  </si>
  <si>
    <t>Pályázatokhoz kapcsolódó kötelezettségvállalások összesen:</t>
  </si>
  <si>
    <t>1.+2.+3. Összesen:</t>
  </si>
  <si>
    <t>III</t>
  </si>
  <si>
    <t>IV</t>
  </si>
  <si>
    <t>V</t>
  </si>
  <si>
    <t>Vl</t>
  </si>
  <si>
    <t>Vll</t>
  </si>
  <si>
    <t>Vlll</t>
  </si>
  <si>
    <t>IX</t>
  </si>
  <si>
    <t>Xl</t>
  </si>
  <si>
    <t>Xll</t>
  </si>
  <si>
    <t>I. Működési célú kiadások</t>
  </si>
  <si>
    <t>Önkormányzati műk.kiadások</t>
  </si>
  <si>
    <t xml:space="preserve">   -ebből:  - Személyi juttatás</t>
  </si>
  <si>
    <t xml:space="preserve">                 - Munkaadót terh. járulék</t>
  </si>
  <si>
    <t xml:space="preserve">                 - Dologi jell. kiadások</t>
  </si>
  <si>
    <t xml:space="preserve">                 - Működési támogatásértékű kiadás</t>
  </si>
  <si>
    <t xml:space="preserve">                 - Működési célú pénzeszköz átadás államháztartáson kivülre</t>
  </si>
  <si>
    <t>Működési célú céltartalékok</t>
  </si>
  <si>
    <t>Előző évi normatív hozzájárulás és központi tám. visszafiz.</t>
  </si>
  <si>
    <t>Költségvetési szervek és önkormányzat műk. célú kiadásai</t>
  </si>
  <si>
    <t>II. Felhalmozási célú kiadások</t>
  </si>
  <si>
    <t>Beruházási kiadások</t>
  </si>
  <si>
    <t>Önkormányzatnál intézmény felújítások</t>
  </si>
  <si>
    <t>Fejlesztési c.hitel kamata</t>
  </si>
  <si>
    <t>Támogatásértékű felhalmozási célú átadás</t>
  </si>
  <si>
    <t>Felhalmozási célú pénzeszköz átadása államháztartáson kivülre</t>
  </si>
  <si>
    <t>Felhalmozási célú céltartalékok</t>
  </si>
  <si>
    <t>Költségvetési szervek és önk. felhalm. célú kiadásai</t>
  </si>
  <si>
    <t>Tárgy évi kiadások összesen</t>
  </si>
  <si>
    <t>Költs.szervek felhalmozási c. pénzmaradványból felúj.,felhalm.kiadások</t>
  </si>
  <si>
    <t>Felhalmozási c. önkormányzati pénzmaradványból felúj., felhalm.kiadások</t>
  </si>
  <si>
    <t>Áthúzódó kötelezettségek összesen</t>
  </si>
  <si>
    <t>Kiadások mindösszesen</t>
  </si>
  <si>
    <t>I. Működési célú bevételek</t>
  </si>
  <si>
    <t>Építményadó</t>
  </si>
  <si>
    <t>Kommunális adó</t>
  </si>
  <si>
    <t>Iparűzési adó</t>
  </si>
  <si>
    <t>Idegenforgalmi adó</t>
  </si>
  <si>
    <t>Működési célú egyéb központi támogatások</t>
  </si>
  <si>
    <t>Működési célú támogatásértékű bevételek</t>
  </si>
  <si>
    <t>Költségvetési szervek és önkormányzat műk. célú bevételei</t>
  </si>
  <si>
    <t>II. Felhalmozási célú bevételek</t>
  </si>
  <si>
    <t>Tárgyieszközök, immateriális javak értékesítése</t>
  </si>
  <si>
    <t>Önkormányzat felhalmozási célú egyéb bevételek</t>
  </si>
  <si>
    <t>Támogatásértékű felhalmozási bevételek</t>
  </si>
  <si>
    <t>Felhalmozási célú pénzeszközök átvétel államháztartáson kivülről</t>
  </si>
  <si>
    <t>Költségvetési szervek és önkormányzat felh. célú bevételei</t>
  </si>
  <si>
    <t>III. Kölcsönök visszatérülése</t>
  </si>
  <si>
    <t>Működési célú támogatási kölcsönök visszatérülés</t>
  </si>
  <si>
    <t>Felhalmozási célú támogatási kölcsönök visszatérülés</t>
  </si>
  <si>
    <t>Tárgy évi bevételek összesen</t>
  </si>
  <si>
    <t>Önkormányzati működési pénzmaradvány</t>
  </si>
  <si>
    <t>Önkormányzati felhalmozási pénzmaradvány</t>
  </si>
  <si>
    <t>Bevételek mindösszesen</t>
  </si>
  <si>
    <t>Sor- szám</t>
  </si>
  <si>
    <t>2024. évi terv</t>
  </si>
  <si>
    <t xml:space="preserve"> Helyi adók *</t>
  </si>
  <si>
    <t>Osztalékok, koncessziós díjak, hozambevétel</t>
  </si>
  <si>
    <t>Díjak, pótlékok,  bírságok</t>
  </si>
  <si>
    <t>Tárgyi eszközök, immateriális javak, vagyoni értékű jog értékesítése, vagyonhasznosításból származó bevétel</t>
  </si>
  <si>
    <t xml:space="preserve"> - Tárgyi eszköz, immateriális javak, vagyoni értékű jog értékesítése</t>
  </si>
  <si>
    <t xml:space="preserve"> - Vagyonhasznosításból származó bevétel*</t>
  </si>
  <si>
    <t>Részvények, részesedések értékesítése</t>
  </si>
  <si>
    <t>Vállalat értékesítéséből, privatizációból származó bevételek</t>
  </si>
  <si>
    <t>Kezességvállalással kapcsolatos megtérülés</t>
  </si>
  <si>
    <t xml:space="preserve"> Saját bevételek (1-7.) összesen:</t>
  </si>
  <si>
    <t xml:space="preserve"> Saját bevételek 50%-a:</t>
  </si>
  <si>
    <t>Felvett, átvállalt hitel és annak tőkettartozása</t>
  </si>
  <si>
    <t>Felvett, átvállalt kölcsön és annak tőkettartozása</t>
  </si>
  <si>
    <t>Hitelviszonyt megtestesítő értékpapírok</t>
  </si>
  <si>
    <t>Adott váltó</t>
  </si>
  <si>
    <t>Pénzügyi lízing</t>
  </si>
  <si>
    <t>Halasztott fizetés</t>
  </si>
  <si>
    <t>Kezességvállalásból eredő fizetési kötelezettség</t>
  </si>
  <si>
    <t xml:space="preserve">Kamatfizetési kötelezettség </t>
  </si>
  <si>
    <t xml:space="preserve"> - Felvett, átvállalt hitel kamata</t>
  </si>
  <si>
    <t xml:space="preserve"> - Hitelviszonyt megtestesítő értékpapírok kamata</t>
  </si>
  <si>
    <t>31.</t>
  </si>
  <si>
    <t>Felújítási, felhalmozási célú kötelezettség a viziközmű vagyontárggyal kapcsolatban</t>
  </si>
  <si>
    <t>különbség</t>
  </si>
  <si>
    <t>index</t>
  </si>
  <si>
    <t>megjegyzés</t>
  </si>
  <si>
    <t>forrás átcsoportosíthatóság</t>
  </si>
  <si>
    <r>
      <t>feladatmutató                 (fő, db, m</t>
    </r>
    <r>
      <rPr>
        <vertAlign val="superscript"/>
        <sz val="10"/>
        <rFont val="Arial CE"/>
        <charset val="238"/>
      </rPr>
      <t>3</t>
    </r>
    <r>
      <rPr>
        <sz val="10"/>
        <rFont val="Arial"/>
        <family val="2"/>
        <charset val="238"/>
      </rPr>
      <t>)</t>
    </r>
  </si>
  <si>
    <t>9=8-5</t>
  </si>
  <si>
    <t>10=8/5</t>
  </si>
  <si>
    <t>Önkormányzati hivatal működésének támogatása</t>
  </si>
  <si>
    <t>zöldterület gazdálkodás</t>
  </si>
  <si>
    <t>közvilágítás fenntartása</t>
  </si>
  <si>
    <t>köztemető fenntartása</t>
  </si>
  <si>
    <t>közutak fenntartása</t>
  </si>
  <si>
    <t>Település üzemeltetéshez kapcsolódó feladatellátás tám. összesen</t>
  </si>
  <si>
    <t>egyéb önkormányzati feladatok</t>
  </si>
  <si>
    <t>nem közművel összegyűjtött háztartási szennyvíz ártalmatlanítás</t>
  </si>
  <si>
    <t>HELYI ÖNKORMÁNYZATOK ÁLTALÁNOS MŰKÖDÉSÉNEK TÁMOGATÁSA ÖSSZESEN:</t>
  </si>
  <si>
    <t>óvodapedagógusok minősítéséből adódó többletkiadások: alapfokú Mesterpedagógus.</t>
  </si>
  <si>
    <t>Óvoda bértámogatás összesen:</t>
  </si>
  <si>
    <t>óvodaműködtetési támogatás</t>
  </si>
  <si>
    <t>Óvodaműködtetési támogatás összesen:</t>
  </si>
  <si>
    <t>Köznevelési intézmények működéséhez kapcsolódó támogatás</t>
  </si>
  <si>
    <t>EGYES KÖZNEVELÉSI FELADATOK TÁMOGATÁSA:</t>
  </si>
  <si>
    <t>alapszolgáltatások támogatása összesen:</t>
  </si>
  <si>
    <t>szociális étkezés</t>
  </si>
  <si>
    <t>időskorúak. nappali int.ellátása</t>
  </si>
  <si>
    <t>Szoc. és gyermekjóléti alapszolg. feladatok összesen</t>
  </si>
  <si>
    <t>Szociális szakosított ellátás szakmai dolgozók bértámogatása</t>
  </si>
  <si>
    <t>Szociális szakosított ellátás intézmény üzemeltetési támogatás</t>
  </si>
  <si>
    <t>Bentlakásos és átmeneti elhely.nyújtó ellátás összesen:</t>
  </si>
  <si>
    <t>étkeztetés összesen</t>
  </si>
  <si>
    <t>III. összesen</t>
  </si>
  <si>
    <t>ÖNKORMÁNYZATOK SZOCIÁLIS ÉS GYERMEKJÓLÉTI FELADATAINAK TÁMOGATÁSA</t>
  </si>
  <si>
    <t>2/I-III. össz</t>
  </si>
  <si>
    <t>I-III. FELADATOK ÖSSZESEN</t>
  </si>
  <si>
    <t>2/IV.1.a</t>
  </si>
  <si>
    <t>2/IV.1.b</t>
  </si>
  <si>
    <t>Könyvtár támogatása összesen:</t>
  </si>
  <si>
    <t>2/IV. össz</t>
  </si>
  <si>
    <t>A TELEPÜLÉSI ÖNKORMÁNYZATOK KULTURÁLIS FELADATAINAK TÁMOGATÁSA ÖSSZESEN:</t>
  </si>
  <si>
    <t>Az önkormányzat támogatásai össz.</t>
  </si>
  <si>
    <t>Az önkormányzat támogatásai össz. jövpótló tám. nélkül</t>
  </si>
  <si>
    <t xml:space="preserve"> Ft-ban</t>
  </si>
  <si>
    <t xml:space="preserve">   I g a z g a t á s i ,   k o m m u n á l i s   é s   s p o r t   f e l a d a t o k</t>
  </si>
  <si>
    <t xml:space="preserve">   E g é s z s é g ü g y   ( s z o c i á l p o l i t i k a )</t>
  </si>
  <si>
    <t>-ebből SZOCIONET</t>
  </si>
  <si>
    <t xml:space="preserve">   O k t a t á s</t>
  </si>
  <si>
    <t xml:space="preserve">   K u l t u r á l i s   f e l a d a t o k</t>
  </si>
  <si>
    <t xml:space="preserve"> M i n d ö s s z e s e n :</t>
  </si>
  <si>
    <t xml:space="preserve">  </t>
  </si>
  <si>
    <t>Kedvezményben</t>
  </si>
  <si>
    <t>Közvetett támogatás</t>
  </si>
  <si>
    <t>részesülők száma</t>
  </si>
  <si>
    <t>Indokolás</t>
  </si>
  <si>
    <t xml:space="preserve"> I. Helyi adó</t>
  </si>
  <si>
    <t xml:space="preserve"> - Helyi iparűzési adó</t>
  </si>
  <si>
    <t xml:space="preserve">   = méltányosságból elengedett adó</t>
  </si>
  <si>
    <t xml:space="preserve"> Helyi adókedvezmények összesen:</t>
  </si>
  <si>
    <t>-</t>
  </si>
  <si>
    <t xml:space="preserve">  Mindösszesen</t>
  </si>
  <si>
    <t>Beruházások</t>
  </si>
  <si>
    <t>Bevétel -kiadás egyenleg</t>
  </si>
  <si>
    <t xml:space="preserve"> városi múzeumok támogatása</t>
  </si>
  <si>
    <t>ezer Ft-ban</t>
  </si>
  <si>
    <t>Beruházás  megnevezése</t>
  </si>
  <si>
    <t>Teljes költség</t>
  </si>
  <si>
    <t>Kivitelezés kezdési és befejezési éve</t>
  </si>
  <si>
    <t>önerő</t>
  </si>
  <si>
    <t>várható pályázati támogatás</t>
  </si>
  <si>
    <t>ebből európai uniós támogatás</t>
  </si>
  <si>
    <t>Önkormányzat költségvetésében</t>
  </si>
  <si>
    <t>ÖSSZESEN:</t>
  </si>
  <si>
    <t>Feladat</t>
  </si>
  <si>
    <t>Összes</t>
  </si>
  <si>
    <t>A kivitelezés kezdeti és befejezési éve</t>
  </si>
  <si>
    <t>kiadás</t>
  </si>
  <si>
    <t>kiadásból</t>
  </si>
  <si>
    <t>várható</t>
  </si>
  <si>
    <t>pályázati</t>
  </si>
  <si>
    <t>sajáterő</t>
  </si>
  <si>
    <t>összeg</t>
  </si>
  <si>
    <t>Uniós támogatással megvalósuló programok összesen:</t>
  </si>
  <si>
    <t>Simontornyai Vár</t>
  </si>
  <si>
    <t>Simontornyai Vár támogatása</t>
  </si>
  <si>
    <t>II. 1.</t>
  </si>
  <si>
    <t>Simontornya Város Önkormányzata</t>
  </si>
  <si>
    <t>Köznevelési Társulás támogatása</t>
  </si>
  <si>
    <t>Szociális Társulás támogatása</t>
  </si>
  <si>
    <t>SIKK Kézilabda Klub</t>
  </si>
  <si>
    <t>STC 22 Sportegyesület</t>
  </si>
  <si>
    <t>Polgárőrség</t>
  </si>
  <si>
    <t>Tűzoltóság</t>
  </si>
  <si>
    <t>Színházi Nyár Alapítvány</t>
  </si>
  <si>
    <t>1, 1</t>
  </si>
  <si>
    <t>1, 2</t>
  </si>
  <si>
    <t>1, 3</t>
  </si>
  <si>
    <t>1, 4</t>
  </si>
  <si>
    <t>1, 5</t>
  </si>
  <si>
    <t>1, 6</t>
  </si>
  <si>
    <t>1, 7</t>
  </si>
  <si>
    <t>Átmeneti segély</t>
  </si>
  <si>
    <t>2,1.6</t>
  </si>
  <si>
    <t>2,1.7</t>
  </si>
  <si>
    <t xml:space="preserve">         ebből: Március 15.</t>
  </si>
  <si>
    <t xml:space="preserve">                    Május 1</t>
  </si>
  <si>
    <t xml:space="preserve">                  Október 23.</t>
  </si>
  <si>
    <t xml:space="preserve">         - Nyári Színház támogatása</t>
  </si>
  <si>
    <t>Folyamatban levő pályázatok feladatai</t>
  </si>
  <si>
    <t>Közgyógy ellátás</t>
  </si>
  <si>
    <t>Temetési segély</t>
  </si>
  <si>
    <t>Fény-Erő Egyesület</t>
  </si>
  <si>
    <t xml:space="preserve">         Szüreti felvonulás</t>
  </si>
  <si>
    <t xml:space="preserve">                   Augusztus 20.</t>
  </si>
  <si>
    <t>összesen</t>
  </si>
  <si>
    <t xml:space="preserve"> II. Lakbér tartozás elengedése:</t>
  </si>
  <si>
    <t xml:space="preserve"> Lakbér kedvezmény összesen:</t>
  </si>
  <si>
    <t xml:space="preserve">   méltányosságból elengedett</t>
  </si>
  <si>
    <t>fő</t>
  </si>
  <si>
    <t>várható összege Ft</t>
  </si>
  <si>
    <t>Köznevelési Társulás működési támogatása</t>
  </si>
  <si>
    <t>Szociális Társulás működési támogatása</t>
  </si>
  <si>
    <t>OEP-től átvett pénzeszköz fogászatra</t>
  </si>
  <si>
    <t>OEP-től átvett pénzeszköz védőnői hálózatra</t>
  </si>
  <si>
    <t>Közfoglalkoztatás támogatása</t>
  </si>
  <si>
    <t xml:space="preserve">      -lakhatási támogatás</t>
  </si>
  <si>
    <t xml:space="preserve">      -gyógyszertámogatás</t>
  </si>
  <si>
    <t xml:space="preserve">      -ápolási támogatás</t>
  </si>
  <si>
    <t>Működési pénzeszköz átadások összesen</t>
  </si>
  <si>
    <t>Kiemelt egyesületek, alapítványok támogatása összesen</t>
  </si>
  <si>
    <t>Intézményi térítési díj</t>
  </si>
  <si>
    <r>
      <t xml:space="preserve">           </t>
    </r>
    <r>
      <rPr>
        <i/>
        <sz val="10"/>
        <color indexed="8"/>
        <rFont val="Wingdings"/>
        <charset val="2"/>
      </rPr>
      <t>w</t>
    </r>
    <r>
      <rPr>
        <i/>
        <sz val="10"/>
        <color indexed="8"/>
        <rFont val="Times New Roman"/>
        <family val="1"/>
        <charset val="238"/>
      </rPr>
      <t>munkaadót terhelő járulékok</t>
    </r>
  </si>
  <si>
    <r>
      <t xml:space="preserve">ebből: </t>
    </r>
    <r>
      <rPr>
        <i/>
        <sz val="10"/>
        <color indexed="8"/>
        <rFont val="Wingdings"/>
        <charset val="2"/>
      </rPr>
      <t>w</t>
    </r>
    <r>
      <rPr>
        <i/>
        <sz val="10"/>
        <color indexed="8"/>
        <rFont val="Times New Roman"/>
        <family val="1"/>
        <charset val="238"/>
      </rPr>
      <t>személyi juttatás</t>
    </r>
  </si>
  <si>
    <r>
      <t xml:space="preserve">           </t>
    </r>
    <r>
      <rPr>
        <i/>
        <sz val="10"/>
        <color indexed="8"/>
        <rFont val="Wingdings"/>
        <charset val="2"/>
      </rPr>
      <t>w</t>
    </r>
    <r>
      <rPr>
        <i/>
        <sz val="10"/>
        <color indexed="8"/>
        <rFont val="Times New Roman"/>
        <family val="1"/>
        <charset val="238"/>
      </rPr>
      <t>dologi és egyéb folyó kiadás</t>
    </r>
  </si>
  <si>
    <r>
      <t xml:space="preserve">           </t>
    </r>
    <r>
      <rPr>
        <i/>
        <sz val="10"/>
        <color indexed="8"/>
        <rFont val="Wingdings"/>
        <charset val="2"/>
      </rPr>
      <t>w</t>
    </r>
    <r>
      <rPr>
        <i/>
        <sz val="10"/>
        <color indexed="8"/>
        <rFont val="Times New Roman"/>
        <family val="1"/>
        <charset val="238"/>
      </rPr>
      <t>egyéb működési kiadások összesen</t>
    </r>
  </si>
  <si>
    <r>
      <t xml:space="preserve">                   </t>
    </r>
    <r>
      <rPr>
        <i/>
        <sz val="10"/>
        <color indexed="8"/>
        <rFont val="Wingdings"/>
        <charset val="2"/>
      </rPr>
      <t>w</t>
    </r>
    <r>
      <rPr>
        <i/>
        <sz val="10"/>
        <color indexed="8"/>
        <rFont val="Times New Roman"/>
        <family val="1"/>
        <charset val="238"/>
      </rPr>
      <t>működési c. átadás államháztart-on kívülre</t>
    </r>
  </si>
  <si>
    <t xml:space="preserve">Beruházási kiadások </t>
  </si>
  <si>
    <t xml:space="preserve">Felhalmozási célú céltartalékok </t>
  </si>
  <si>
    <t>Egyéb működési bevétel</t>
  </si>
  <si>
    <t>Mködési hitel felvétel</t>
  </si>
  <si>
    <t>Felhalmozási hitel felvétel</t>
  </si>
  <si>
    <t>Hitel felvétel</t>
  </si>
  <si>
    <t>Egyenleg</t>
  </si>
  <si>
    <t>A működési és fejlesztési célú bevételek és kiadások</t>
  </si>
  <si>
    <t xml:space="preserve">I. Működési bevételek és kiadások </t>
  </si>
  <si>
    <t>Intézményi működési bevételek (levonva a felhalmozási áfa visszatérülések, értékesített tárgyi eszközök és immateriális javak áfá-ja, működési célú pénzeszköz átvétel államháztartáson kívülről)</t>
  </si>
  <si>
    <t xml:space="preserve">Önkormányzatok költségvetési támogatása </t>
  </si>
  <si>
    <t>Működési célú pénzeszközátvétel államháztartáson kívülről</t>
  </si>
  <si>
    <t>Támogatársértékű működési bevétel</t>
  </si>
  <si>
    <t>Működési célú kölcsön visszatérülése,igénybevétele</t>
  </si>
  <si>
    <t xml:space="preserve">Személyi juttatások </t>
  </si>
  <si>
    <t>Munkaadókat terhelő járulékok</t>
  </si>
  <si>
    <t xml:space="preserve">Dologi kiadások és egyéb folyó kiadások(levonva az értékesített tárgyi eszközök és immateriális javak utáni áfa befizetés és kamatkifizetés) </t>
  </si>
  <si>
    <t>Működési célú pénzeszközátadás államháztartáson kívülre, egyéb támogatás</t>
  </si>
  <si>
    <t>Támogatásértékű működési kiadás</t>
  </si>
  <si>
    <t>Ellátottak pénzbeli juttatása</t>
  </si>
  <si>
    <t>Rövidlejáratú hitel visszafizetése</t>
  </si>
  <si>
    <t>Rövid lejáratú hitel kamata</t>
  </si>
  <si>
    <t>Tartalékok</t>
  </si>
  <si>
    <t>Működési célú kiadások összesen:</t>
  </si>
  <si>
    <t>II. Felhalmozási célú bevételek és kiadások</t>
  </si>
  <si>
    <t>Önkormányzatok felhalmozási és tőke jellegű bevételei (levonva a felhalmozási célú pénzeszközátvétel államháztartáson kívülről)</t>
  </si>
  <si>
    <t>Ön kormányzatok sajátos felhalmozási és tőke bevételei</t>
  </si>
  <si>
    <t>Felhalmozási célú pénzeszközátvétel államháztartáson kívülről</t>
  </si>
  <si>
    <t>Támogatásértékű felhalmozási bevétel</t>
  </si>
  <si>
    <t>Hosszúlejáratú értékpapírok kibocsátása</t>
  </si>
  <si>
    <t>Felhalmozási célú előző évi pénzmaradvány igénybevétele</t>
  </si>
  <si>
    <t>Felhalmozási célú bevételek összesen:</t>
  </si>
  <si>
    <t>Felhalmozási kiadások (ÁFA-val együtt)</t>
  </si>
  <si>
    <t>Felújítási kiadások )ÁFÁ-val együtt)</t>
  </si>
  <si>
    <t>Értékesített tárgyi eszközök és immateriális javak utáni áfa befizetés</t>
  </si>
  <si>
    <t>Felhalmozási célú pénzeszközátadás államháztartáson kívülre</t>
  </si>
  <si>
    <t>Támogatásértékű felhalmozási kiadás</t>
  </si>
  <si>
    <t>Felhalmozási célú kölcsön nyújtása és törlesztése</t>
  </si>
  <si>
    <t>Rövidejáratú hitel visszafizetése</t>
  </si>
  <si>
    <t>Hosszúlejátarú hitel kamata</t>
  </si>
  <si>
    <t>Felhalmozási célú kiadások összesen:</t>
  </si>
  <si>
    <t>Önkormányzat bevételei összesen:</t>
  </si>
  <si>
    <t>Önkormányzat kiadásai összesen:</t>
  </si>
  <si>
    <t>Előző évi normatíva visszafizetése</t>
  </si>
  <si>
    <t xml:space="preserve">Hosszú lejátarú hitel </t>
  </si>
  <si>
    <t>Egyéb működési bevétel bevétel</t>
  </si>
  <si>
    <t>Bírság pótlék</t>
  </si>
  <si>
    <t>Talajterhelési díj</t>
  </si>
  <si>
    <t>Támogatásértékű működési bevétel</t>
  </si>
  <si>
    <t xml:space="preserve">                 - Ellátottak pénzbeli juttatása</t>
  </si>
  <si>
    <t xml:space="preserve"> 1.5.</t>
  </si>
  <si>
    <t>2/IV.1.c</t>
  </si>
  <si>
    <t>2/IV.1.d</t>
  </si>
  <si>
    <t>1, 8</t>
  </si>
  <si>
    <t>1, 9</t>
  </si>
  <si>
    <t>Ápolási díj</t>
  </si>
  <si>
    <t xml:space="preserve">   </t>
  </si>
  <si>
    <t>2025. évi terv</t>
  </si>
  <si>
    <t>2025. év</t>
  </si>
  <si>
    <t>Működési költségvetési és kiegészítő támogatás</t>
  </si>
  <si>
    <t xml:space="preserve">                 Karácsony</t>
  </si>
  <si>
    <t>Köznevelési intézmények működtetéséhez kapcsolódó támogatás</t>
  </si>
  <si>
    <t>Rászoruló gyermekek intézményen kívüli  gyermekétkeztetésének támogatása</t>
  </si>
  <si>
    <t>Simontornya Múltjáért Alapítvány</t>
  </si>
  <si>
    <t xml:space="preserve">        Egyéb rendezvények</t>
  </si>
  <si>
    <t>szoc.és gyermekjóléti alapszolg. Családsegítésés gyermekjóléti szolgáltatás</t>
  </si>
  <si>
    <t>2026. évi terv</t>
  </si>
  <si>
    <t>2026. év</t>
  </si>
  <si>
    <t>2,1</t>
  </si>
  <si>
    <t>Összes felújítás</t>
  </si>
  <si>
    <t>támogató szolgáltatás- alapszolgáltatás</t>
  </si>
  <si>
    <t>támogató szolgáltatás- teljesítményszolgáltatás</t>
  </si>
  <si>
    <t>Intézményfinanszírozás</t>
  </si>
  <si>
    <t>Intézmény finanszírozás</t>
  </si>
  <si>
    <t>Költségvetési szervek finanszírozási bevételei</t>
  </si>
  <si>
    <t>költségvetési szervek finanszírozási bevételei</t>
  </si>
  <si>
    <t>VI. Költségvetési szervek finanszírozása</t>
  </si>
  <si>
    <t>IV. Intézményfinanszírozás</t>
  </si>
  <si>
    <t>2027. évi terv</t>
  </si>
  <si>
    <t>2027. év</t>
  </si>
  <si>
    <t>OEP-től átvett pénzeszköz orvosi ellátásra</t>
  </si>
  <si>
    <t>Polgármesteri illetmény támogatás</t>
  </si>
  <si>
    <t>Egyéb</t>
  </si>
  <si>
    <t>Tárgyi eszközök és immateriális javak bérbeadása</t>
  </si>
  <si>
    <t xml:space="preserve">Értékesített tárgyi eszközök és immateriális javak </t>
  </si>
  <si>
    <t>Működési pénzmaradvány igénybevétele</t>
  </si>
  <si>
    <t xml:space="preserve"> Egyéb felhalmozási bevétel</t>
  </si>
  <si>
    <t>Előző években keletkezett tárgyévet terhelő fizetési kötelezettség (11+…+19)</t>
  </si>
  <si>
    <t>Tárgyévben keletkezett, illetve keletkező tárgyévet terhelő fizetési kötelezettség (21+29)</t>
  </si>
  <si>
    <t>Fizetési kötelezettség összesen (10+20):</t>
  </si>
  <si>
    <t>Fizetési kötelezettségel csökkentett saját bevétel        (9-30):</t>
  </si>
  <si>
    <t>2028. évi terv</t>
  </si>
  <si>
    <t>2028. év</t>
  </si>
  <si>
    <t xml:space="preserve">Egyszeri támogatások  </t>
  </si>
  <si>
    <t>Rezsicsökkentés</t>
  </si>
  <si>
    <t>2029. év</t>
  </si>
  <si>
    <t>óvodapedagógusok minősítéséből adódó többletkiadások: alapfokú Pedagógus II. 2019</t>
  </si>
  <si>
    <t>óvodapedagógusok bére</t>
  </si>
  <si>
    <t xml:space="preserve">közvetlen segítők bére </t>
  </si>
  <si>
    <t>Egyéb támogatás</t>
  </si>
  <si>
    <t>Fejlesztési támogatások</t>
  </si>
  <si>
    <t>2030. év</t>
  </si>
  <si>
    <t>Kiadási jogcímek</t>
  </si>
  <si>
    <t>Felhalmozási célú céltartalékok GFT</t>
  </si>
  <si>
    <t>Egyéb kiegészítő támogatás</t>
  </si>
  <si>
    <t>Egyéb bevételek</t>
  </si>
  <si>
    <t>Egyéb egyszeri bevételek Temető</t>
  </si>
  <si>
    <t>Társult települések hozzájárulása</t>
  </si>
  <si>
    <t>Felhalmozási célú általános tartalék</t>
  </si>
  <si>
    <t>Felhalmozási célú  tartalék GFT</t>
  </si>
  <si>
    <t>Adóhátralék beszedés</t>
  </si>
  <si>
    <t>vendégház</t>
  </si>
  <si>
    <t>faház</t>
  </si>
  <si>
    <t>intézményi konyha</t>
  </si>
  <si>
    <t>Egyéb egyszeri bevételek DRV bérlet</t>
  </si>
  <si>
    <t xml:space="preserve"> 1.6.</t>
  </si>
  <si>
    <t xml:space="preserve"> 1.7.</t>
  </si>
  <si>
    <t>Közmunka bevétel</t>
  </si>
  <si>
    <t>lakbér</t>
  </si>
  <si>
    <t xml:space="preserve">2022 törvény </t>
  </si>
  <si>
    <t>2029. évi terv</t>
  </si>
  <si>
    <t>Humánpolitikai Bizottság</t>
  </si>
  <si>
    <t xml:space="preserve">     - Humánpolitikai Támogatási Keret     </t>
  </si>
  <si>
    <t xml:space="preserve">         - Vár nap</t>
  </si>
  <si>
    <t xml:space="preserve">         Városavató 24 éves évfordulója</t>
  </si>
  <si>
    <t>Munkaügyi támogatás</t>
  </si>
  <si>
    <t>VP út pályázat támogatás</t>
  </si>
  <si>
    <t>Készletértékesítés ellenértéke</t>
  </si>
  <si>
    <t>Szolgáltatások ellenértéke</t>
  </si>
  <si>
    <t>Közvetített szolgáltatások ellenértéke</t>
  </si>
  <si>
    <t>Tulajdonosi bevételek</t>
  </si>
  <si>
    <t>Ellátási díjak</t>
  </si>
  <si>
    <t>Általános forgalmiadó visszatérülése</t>
  </si>
  <si>
    <t>Kamatbevétel</t>
  </si>
  <si>
    <t>Egyéb pénzügyi műveletek bevételei</t>
  </si>
  <si>
    <t>2,1,7</t>
  </si>
  <si>
    <t>2,1,8</t>
  </si>
  <si>
    <t>2,1,9</t>
  </si>
  <si>
    <t>2,1,10</t>
  </si>
  <si>
    <t>Közhatalmi bevételek</t>
  </si>
  <si>
    <t>Egyéb közhatalmi bevételek</t>
  </si>
  <si>
    <t>3,1,1</t>
  </si>
  <si>
    <t>3,1,1,1</t>
  </si>
  <si>
    <t>3,1,1,2</t>
  </si>
  <si>
    <t>3,1,1,3</t>
  </si>
  <si>
    <t>3,1,1,4</t>
  </si>
  <si>
    <t>3,1,1,5</t>
  </si>
  <si>
    <t>3,2,1</t>
  </si>
  <si>
    <t>3,2,2</t>
  </si>
  <si>
    <t>Működési célú támogatások államháztartáson belülről</t>
  </si>
  <si>
    <t>Helyi őnkormányzatok működésének általános támogatása</t>
  </si>
  <si>
    <t>Gyermekétkeztetés támogatása</t>
  </si>
  <si>
    <t>Működési célú központosított előirányzatok</t>
  </si>
  <si>
    <t>Elszámolásból származó bevételek</t>
  </si>
  <si>
    <t>visszatérítendő támogatások, kölcsönök visszatérülése ÁH-n belül</t>
  </si>
  <si>
    <t>Egyéb működési célú támogatások bevételei ÁH-n belülről</t>
  </si>
  <si>
    <t xml:space="preserve">    - ebből: EU támogatás</t>
  </si>
  <si>
    <t xml:space="preserve">    - ebből: NEAK támogatás</t>
  </si>
  <si>
    <t xml:space="preserve">    - ebből: elkülönített állami pénzalapból támogatás</t>
  </si>
  <si>
    <t xml:space="preserve">    - ebből: helyi önkormányzattól támogatás</t>
  </si>
  <si>
    <t xml:space="preserve">    - ebből: társulások és költségvetési szervek támogatása</t>
  </si>
  <si>
    <t xml:space="preserve">    - ebből: egyéb fejezeti kezelésű szervek támogatása</t>
  </si>
  <si>
    <t xml:space="preserve">    - ebből: központi költségvetési támogatás</t>
  </si>
  <si>
    <t>Felhalmozási célú támogatások államháztartáson belülről</t>
  </si>
  <si>
    <t>Felhalmozási célú önkormányzati támogatások</t>
  </si>
  <si>
    <t>Felhalmozási célú visszatérítendő támogatások</t>
  </si>
  <si>
    <t>Egyéb felhalmozási célú támogatások ÁH-n belülről</t>
  </si>
  <si>
    <t xml:space="preserve">     -ebből: EU-s támogatások</t>
  </si>
  <si>
    <t xml:space="preserve">    - ebből: fejezeti kezelésű támogatás</t>
  </si>
  <si>
    <t xml:space="preserve">    - ebből társulástól kapott támogatás</t>
  </si>
  <si>
    <t>Felhalmozási bevétel</t>
  </si>
  <si>
    <t>Immateriális javak értékesítése</t>
  </si>
  <si>
    <t>Ingatlanok értékesítése</t>
  </si>
  <si>
    <t>Egyéb tárgyi eszközök értékesítése</t>
  </si>
  <si>
    <t>Részesedések értékesítése</t>
  </si>
  <si>
    <t>Felhalmozási célú átvett pénzeszközök</t>
  </si>
  <si>
    <t>Felhalmozási célú visszatérítendő támogatások, kölcsönök visszatérülése</t>
  </si>
  <si>
    <t>Egyéb felhalmozási célú átvett pénzeszközök</t>
  </si>
  <si>
    <t>Egyéb felhalmozási célú átvett pénzeszköz EU-tól</t>
  </si>
  <si>
    <t>Pénzmaradvány</t>
  </si>
  <si>
    <t>Hitel, kölcsönfelvétel államháztartáson kívölről</t>
  </si>
  <si>
    <t>Hosszú lejáratú kölcsönok felvétele</t>
  </si>
  <si>
    <t>Likviditási célú hitelek, kölcsönök felvétele pénzügyi vállalkozástól</t>
  </si>
  <si>
    <t>Rövid lejáratú hitelek, kölcsönök felvétele</t>
  </si>
  <si>
    <t>Államháztartáson belüli megelőlegezések</t>
  </si>
  <si>
    <t>Államháztartáson belüli megelőlegezések törlesztése</t>
  </si>
  <si>
    <r>
      <t xml:space="preserve">                     ellátottak pénzbeli juttatása</t>
    </r>
    <r>
      <rPr>
        <i/>
        <sz val="10"/>
        <color indexed="8"/>
        <rFont val="Times New Roman"/>
        <family val="1"/>
        <charset val="238"/>
      </rPr>
      <t xml:space="preserve"> </t>
    </r>
  </si>
  <si>
    <t xml:space="preserve">Működési célú általános tartalékok </t>
  </si>
  <si>
    <t xml:space="preserve">     - ebből: EU forrásból megvalósuló beruházás</t>
  </si>
  <si>
    <t xml:space="preserve">   -ebből: EU forrásból megvalósuló felújítás</t>
  </si>
  <si>
    <t>Hitel, kölcsöntörlesztés államháztartáson kívülről</t>
  </si>
  <si>
    <t>Likviditási hitelek törlesztése</t>
  </si>
  <si>
    <t>Kölcsön törlesztés</t>
  </si>
  <si>
    <t>Egyéb felhalmozási célú finanszírozási műveletek kiadásai</t>
  </si>
  <si>
    <t>Finanszírozási kiadások</t>
  </si>
  <si>
    <t>Államháztartáson belüli megelőlegezések folyósítása</t>
  </si>
  <si>
    <t>Államháztartáson belüli megelőlegezések visszafizetése</t>
  </si>
  <si>
    <t>Egyéb pénzügyi műveletek kiadásai</t>
  </si>
  <si>
    <t>Bevételi jogcímek</t>
  </si>
  <si>
    <t>Költségvetési, finanszírozási bevételek kiadások egyenlege</t>
  </si>
  <si>
    <t>Költségvetési hiány, többlet</t>
  </si>
  <si>
    <t>Finanszírozási bevételek, kiadások egyenlege</t>
  </si>
  <si>
    <t>Bevételek összesen (I+II+III )</t>
  </si>
  <si>
    <t>2,1,11</t>
  </si>
  <si>
    <t>2,1,12</t>
  </si>
  <si>
    <t>2,1,13</t>
  </si>
  <si>
    <t>2,1,14</t>
  </si>
  <si>
    <t>2,1,15</t>
  </si>
  <si>
    <t>2,1,16</t>
  </si>
  <si>
    <t>4,1,1</t>
  </si>
  <si>
    <t>4,1,2</t>
  </si>
  <si>
    <t>4,1,3</t>
  </si>
  <si>
    <t>Költségvetési szervek és önkormányzat műk. célú bevételei(1+2+3+4)</t>
  </si>
  <si>
    <t>5,3,1</t>
  </si>
  <si>
    <t>5,3,2</t>
  </si>
  <si>
    <t>6,3,1</t>
  </si>
  <si>
    <t>6,3,2</t>
  </si>
  <si>
    <t>6,3,3</t>
  </si>
  <si>
    <t>6,3,4</t>
  </si>
  <si>
    <t>Költségvetési szervek és önkormányzat felh. célú bevételei (5+6+7+8)</t>
  </si>
  <si>
    <t>Finanszírozási bevételek összesen ( 9+10+11 )</t>
  </si>
  <si>
    <t>1,1,3</t>
  </si>
  <si>
    <t>1,1,3,1</t>
  </si>
  <si>
    <t>1,1,3,2</t>
  </si>
  <si>
    <t>1,1,3,3</t>
  </si>
  <si>
    <t>1,1,3,4</t>
  </si>
  <si>
    <t>2,1,4,2</t>
  </si>
  <si>
    <t>Önkormányzat működési c. kiadásai  összesen</t>
  </si>
  <si>
    <t>Tárgy évi költségvetési szervek és önkormányzat működési kiadásai (1+2)</t>
  </si>
  <si>
    <t>Tárgy évi költségvetési szervek és önkormányzat felhalmozási célú kiadásai(3+4+5)</t>
  </si>
  <si>
    <t>Kiadások mindösszesen (I+II+III )</t>
  </si>
  <si>
    <t xml:space="preserve">Finanszírozási bevételek </t>
  </si>
  <si>
    <t>4,1,1,1</t>
  </si>
  <si>
    <t>4,2,1</t>
  </si>
  <si>
    <t>4,3,1</t>
  </si>
  <si>
    <t>4,3,2</t>
  </si>
  <si>
    <t>4,6</t>
  </si>
  <si>
    <t>Finanszírozási kiadások összesen (5+6 )</t>
  </si>
  <si>
    <t>Hitel, kölcsöntörlesztés államháztartáson kívölről</t>
  </si>
  <si>
    <t>Kikviditási hitelek törlesztése</t>
  </si>
  <si>
    <t xml:space="preserve">Finanszírozási kiadások összesen (5+6) </t>
  </si>
  <si>
    <t>Kiadások mindösszesen (I+II+III)</t>
  </si>
  <si>
    <t>Visszatérítendő támogatások, kölcsönök visszatérülése ÁH-n belül</t>
  </si>
  <si>
    <t>1,1,4</t>
  </si>
  <si>
    <t>1,1,5</t>
  </si>
  <si>
    <t>1,1,6</t>
  </si>
  <si>
    <t>1,1,7</t>
  </si>
  <si>
    <t>1,1,8</t>
  </si>
  <si>
    <t>1,1,9</t>
  </si>
  <si>
    <t>1,1,10</t>
  </si>
  <si>
    <t>1,1,11</t>
  </si>
  <si>
    <t>1,1,12</t>
  </si>
  <si>
    <t>1,1,13</t>
  </si>
  <si>
    <t>1,1,14</t>
  </si>
  <si>
    <t>1,1,15</t>
  </si>
  <si>
    <t>1,1,16</t>
  </si>
  <si>
    <t>2,1,1,1</t>
  </si>
  <si>
    <t>2,1,1,2</t>
  </si>
  <si>
    <t>2,1,1,3</t>
  </si>
  <si>
    <t>2,1,1,4</t>
  </si>
  <si>
    <t>2,1,1,5</t>
  </si>
  <si>
    <t>2,2,1</t>
  </si>
  <si>
    <t>2,2,2</t>
  </si>
  <si>
    <t>3,1,2</t>
  </si>
  <si>
    <t>3,1,3</t>
  </si>
  <si>
    <t>Költségvetési szervek és önkormányzat műk. célú bevételei(1+2+3)</t>
  </si>
  <si>
    <t>5,3,3</t>
  </si>
  <si>
    <t>5,3,4</t>
  </si>
  <si>
    <t>Költségvetési szervek és önkormányzat felh. célú bevételei (5+6+7)</t>
  </si>
  <si>
    <t>Finanszírozási bevételek összesen ( 9+10 )</t>
  </si>
  <si>
    <t>1,1,4,1</t>
  </si>
  <si>
    <t>1,1,4,2</t>
  </si>
  <si>
    <t>1,1,4,3</t>
  </si>
  <si>
    <t>1,1,4,4</t>
  </si>
  <si>
    <t>Tárgy évi költségvetési szervek és önkormányzat felhalmozási célú kiadásai(1+2)</t>
  </si>
  <si>
    <t>2,3,1</t>
  </si>
  <si>
    <t>2,3,2</t>
  </si>
  <si>
    <t>2,6</t>
  </si>
  <si>
    <t>Finanszírozási kiadások összesen (3+4 )</t>
  </si>
  <si>
    <t>Tárgy évi költségvetési szervek és önkormányzat felhalmozási célú kiadásai</t>
  </si>
  <si>
    <t>Helyi és térségi turizmusfejlesztés TOP PLUSZ-2.1.1-21-TL1-2022-00005</t>
  </si>
  <si>
    <t>Önkormányzati épületek energia korszerűsítése TOP PLUSZ-2.1.1-21-TL1-2022-00017</t>
  </si>
  <si>
    <t>Működési célú központosított előirányzatok, kiegészítő támogatások</t>
  </si>
  <si>
    <t>Tárgy évi költségvetési szervek és önkormányzat felhalmozási célú kiadásai(3+4)</t>
  </si>
  <si>
    <t>Bölcsödei ellátás támogatása</t>
  </si>
  <si>
    <t>VP helyi piac támogatása</t>
  </si>
  <si>
    <t>Ft/mutató (2023)</t>
  </si>
  <si>
    <t>összeg (Ft) (2023)</t>
  </si>
  <si>
    <t>1,1,1,1</t>
  </si>
  <si>
    <t>1,1,1,2</t>
  </si>
  <si>
    <t>1,1,1,3</t>
  </si>
  <si>
    <t>1,1,1,4</t>
  </si>
  <si>
    <t>1,1,1,5</t>
  </si>
  <si>
    <t>1,1,1,6</t>
  </si>
  <si>
    <t>1,1,1,7</t>
  </si>
  <si>
    <t>Közvilágítás kiegészítés</t>
  </si>
  <si>
    <t>1,2,1 összesen</t>
  </si>
  <si>
    <t>óvodaműködtetési támogatás- üzemeltetési támogatás</t>
  </si>
  <si>
    <t>1,2,2,1</t>
  </si>
  <si>
    <t>1,2,5,1,1</t>
  </si>
  <si>
    <t>1,2,3,1,1,1,1</t>
  </si>
  <si>
    <t>1,2,3,1,1,1,2</t>
  </si>
  <si>
    <t>1,2,1,3</t>
  </si>
  <si>
    <t xml:space="preserve">demens személyek nappali int.ellát </t>
  </si>
  <si>
    <t>Szakmai dolgozók bértámogatása Bölcsődében</t>
  </si>
  <si>
    <t>Böölcsődei üzemeltetési támogatás</t>
  </si>
  <si>
    <t>1,2. összesen</t>
  </si>
  <si>
    <t>1,3,1</t>
  </si>
  <si>
    <t>1,3,2,1</t>
  </si>
  <si>
    <t>1,3,2,3,1</t>
  </si>
  <si>
    <t>1,3,2,4,1</t>
  </si>
  <si>
    <t>házigondozás szociális segítés</t>
  </si>
  <si>
    <t>házigondozás személyi gondozás</t>
  </si>
  <si>
    <t>1,3,2,4,3</t>
  </si>
  <si>
    <t>1,3,2,6,2</t>
  </si>
  <si>
    <t>1,3,2,8,2</t>
  </si>
  <si>
    <t>1,3,2,14,1</t>
  </si>
  <si>
    <t>1,3,2,14,2</t>
  </si>
  <si>
    <t>1,3,3,1,2</t>
  </si>
  <si>
    <t>1,3,3,2</t>
  </si>
  <si>
    <t>1,3,4,1</t>
  </si>
  <si>
    <t>1,3,4,2</t>
  </si>
  <si>
    <t>Intézményi gyerekétkeztetés bértámogatása</t>
  </si>
  <si>
    <t>Intézményi gyerekétkezés üzemeltetési támogatása</t>
  </si>
  <si>
    <t>Szünidei étkeztetés támogatása</t>
  </si>
  <si>
    <t>1,4,1,1</t>
  </si>
  <si>
    <t>1,4,1,2</t>
  </si>
  <si>
    <t>1,4,2</t>
  </si>
  <si>
    <t xml:space="preserve">1. Működési célú támogatásértékű kiadások </t>
  </si>
  <si>
    <t>2022.évi egyszeri és áthúzódó kiadások:</t>
  </si>
  <si>
    <t>1,1</t>
  </si>
  <si>
    <t xml:space="preserve">1,2. Működési célú pénzeszköz átadások </t>
  </si>
  <si>
    <t>1,2</t>
  </si>
  <si>
    <t>1,3 Kiemelt egyesületek, alapítványok támogatása</t>
  </si>
  <si>
    <t>1,3,2</t>
  </si>
  <si>
    <t>1,3,3</t>
  </si>
  <si>
    <t>1,3,4</t>
  </si>
  <si>
    <t>1,3,5</t>
  </si>
  <si>
    <t>1,3,6</t>
  </si>
  <si>
    <t>1,3,7</t>
  </si>
  <si>
    <t>1,3,8</t>
  </si>
  <si>
    <t>Simontornyáért Alapítvány</t>
  </si>
  <si>
    <t>Költségvetési szerv megnevezése</t>
  </si>
  <si>
    <t>Simontornyai Köznevelési Társulás</t>
  </si>
  <si>
    <t>Feladat megnevezése</t>
  </si>
  <si>
    <t>Összes bevétel, kiadás</t>
  </si>
  <si>
    <t>Száma</t>
  </si>
  <si>
    <t>Előirányzat-csoport, kiemelt előirányzat megnevezése</t>
  </si>
  <si>
    <t>Bevételek</t>
  </si>
  <si>
    <t>Működési bevételek (1.1.+…+1.10.)</t>
  </si>
  <si>
    <t>1.3.</t>
  </si>
  <si>
    <t>Közvetített szolgáltatások értéke</t>
  </si>
  <si>
    <t>1.4.</t>
  </si>
  <si>
    <t>1.5.</t>
  </si>
  <si>
    <t>1.6.</t>
  </si>
  <si>
    <t>Kiszámlázott általános forgalmi adó</t>
  </si>
  <si>
    <t>1.7.</t>
  </si>
  <si>
    <t>Általános forgalmi adó visszatérülése</t>
  </si>
  <si>
    <t>1.8.</t>
  </si>
  <si>
    <t>Kamatbevételek</t>
  </si>
  <si>
    <t>1.9.</t>
  </si>
  <si>
    <t>1.10.</t>
  </si>
  <si>
    <t>Egyéb működési bevételek</t>
  </si>
  <si>
    <t>Működési célú támogatások államháztartáson belülről (2.1.+…+2.3.)</t>
  </si>
  <si>
    <t>2.1.</t>
  </si>
  <si>
    <t>Elvonások és befizetések bevételei</t>
  </si>
  <si>
    <t>2.2.</t>
  </si>
  <si>
    <t>Visszatérítendő támogatások, kölcsönök visszatérülése ÁH-n belülről</t>
  </si>
  <si>
    <t>2.3.</t>
  </si>
  <si>
    <t>Egyéb működési célú támogatások bevételei államháztartáson belülről</t>
  </si>
  <si>
    <t>2.4.</t>
  </si>
  <si>
    <t xml:space="preserve"> - ebből OEP támogatás</t>
  </si>
  <si>
    <t>Felhalmozási célú támogatások államháztartáson belülről (4.1.+4.2.)</t>
  </si>
  <si>
    <t>4.1.</t>
  </si>
  <si>
    <t>4.2.</t>
  </si>
  <si>
    <t>Egyéb felhalmozási célú támogatások bevételei államháztartáson belülről</t>
  </si>
  <si>
    <t>4.3.</t>
  </si>
  <si>
    <t>- ebből EU-s támogatás</t>
  </si>
  <si>
    <t>Felhalmozási bevételek (5.1.+…+5.3.)</t>
  </si>
  <si>
    <t>5.1.</t>
  </si>
  <si>
    <t>5.2.</t>
  </si>
  <si>
    <t>5.3.</t>
  </si>
  <si>
    <t>Működési célú átvett pénzeszközök</t>
  </si>
  <si>
    <t>Költségvetési bevételek összesen (1.+…+7.)</t>
  </si>
  <si>
    <t>Finanszírozási bevételek (9.1.+…+9.3.)</t>
  </si>
  <si>
    <t>9.1.</t>
  </si>
  <si>
    <t>Költségvetési maradvány igénybevétele</t>
  </si>
  <si>
    <t>9.2.</t>
  </si>
  <si>
    <t>Vállalkozási maradvány igénybevétele</t>
  </si>
  <si>
    <t>9.3.</t>
  </si>
  <si>
    <t>Irányító szervi (önkormányzati) támogatás (intézményfinanszírozás)</t>
  </si>
  <si>
    <t>BEVÉTELEK ÖSSZESEN: (8.+9.)</t>
  </si>
  <si>
    <t>Kiadások</t>
  </si>
  <si>
    <t>Működési költségvetés kiadásai (1.1+…+1.5.)</t>
  </si>
  <si>
    <t>Személyi  juttatások</t>
  </si>
  <si>
    <t>Munkaadókat terhelő járulékok és szociális hozzájárulási adó</t>
  </si>
  <si>
    <t>Dologi  kiadások</t>
  </si>
  <si>
    <t>Ellátottak pénzbeli juttatásai</t>
  </si>
  <si>
    <t>Egyéb működési célú kiadások</t>
  </si>
  <si>
    <t>Tartalék</t>
  </si>
  <si>
    <t>Felhalmozási költségvetés kiadásai (2.1.+…+2.3.)</t>
  </si>
  <si>
    <t>Felújítások</t>
  </si>
  <si>
    <t>Egyéb fejlesztési célú kiadások</t>
  </si>
  <si>
    <t xml:space="preserve"> - ebből EU-s forrásból tám. megvalósuló programok, projektek kiadásai</t>
  </si>
  <si>
    <t>KIADÁSOK ÖSSZESEN: (1.+2.)</t>
  </si>
  <si>
    <t>Éves engedélyezett létszám előirányzat (fő)</t>
  </si>
  <si>
    <t>Közfoglalkoztatottak létszáma (fő)</t>
  </si>
  <si>
    <t>Önkormányzati épületek energiakorszerűsítése</t>
  </si>
  <si>
    <t>Helyi térségi turizmusfejlesztés</t>
  </si>
  <si>
    <t xml:space="preserve">Ezer forintban </t>
  </si>
  <si>
    <t>2024.évi</t>
  </si>
  <si>
    <t>A 2024. évi eredeti előirányzatból</t>
  </si>
  <si>
    <t>2024. évi költségvetés</t>
  </si>
  <si>
    <t>2024. évi</t>
  </si>
  <si>
    <t>2030. évi terv</t>
  </si>
  <si>
    <t>2031. évi terv</t>
  </si>
  <si>
    <t>2025. évre</t>
  </si>
  <si>
    <t>2026. évre</t>
  </si>
  <si>
    <t xml:space="preserve">Élhető települések </t>
  </si>
  <si>
    <t>2024-2025</t>
  </si>
  <si>
    <t>2031. év</t>
  </si>
  <si>
    <t>2024.évi eredeti ei.</t>
  </si>
  <si>
    <t>Ft/mutató (2024)</t>
  </si>
  <si>
    <t>összeg (Ft) (20243)</t>
  </si>
  <si>
    <t>Élhető települések</t>
  </si>
  <si>
    <t>Egyszeri támogatások  Áfa visszatérítés</t>
  </si>
  <si>
    <t>Leader támogatás</t>
  </si>
  <si>
    <t>Műv ház bérleti díj</t>
  </si>
  <si>
    <t>Simontornya Városi Könyvtár  és Műv. Ház támogatása</t>
  </si>
  <si>
    <t>2024. évi    eredeti ei.</t>
  </si>
  <si>
    <t>2024.évi mód.új ei.</t>
  </si>
  <si>
    <t>2025. évi        terv</t>
  </si>
  <si>
    <t>2024.évi mód.új.ei.</t>
  </si>
  <si>
    <t>2025.évi terv</t>
  </si>
  <si>
    <t>2025.évi</t>
  </si>
  <si>
    <t>A 2025. évi eredeti előirányzatból</t>
  </si>
  <si>
    <t xml:space="preserve">Eltérés (2025.eredeti ei.-2024.eredeti ei.) </t>
  </si>
  <si>
    <t>2024. évi módosított új előirányzat</t>
  </si>
  <si>
    <t>2025. évi költségvetés</t>
  </si>
  <si>
    <t xml:space="preserve">2024. </t>
  </si>
  <si>
    <t>2025. költségvetési törvény</t>
  </si>
  <si>
    <t>Összege         (2024. Tv)</t>
  </si>
  <si>
    <t>Összege         (2025. TV)</t>
  </si>
  <si>
    <t xml:space="preserve"> 2025.évi</t>
  </si>
  <si>
    <t>2025. évi</t>
  </si>
  <si>
    <t>2024. évi eredeti előirányzat</t>
  </si>
  <si>
    <t>2024. évi módosított előirányzat</t>
  </si>
  <si>
    <t>Eltérés (2025 évi terv-2024.évi terv)</t>
  </si>
  <si>
    <t>2024.évi eredeti előirányzat</t>
  </si>
  <si>
    <t xml:space="preserve">2025.évi </t>
  </si>
  <si>
    <t>2024. évi mód.új előirányzat</t>
  </si>
  <si>
    <t>2032. évi terv</t>
  </si>
  <si>
    <t xml:space="preserve">2025/2026/2027. évi alakulását bemutató mérleg </t>
  </si>
  <si>
    <t>2027. évre</t>
  </si>
  <si>
    <t>(kedvezmény) 2025. évi</t>
  </si>
  <si>
    <t>2025 év</t>
  </si>
  <si>
    <t>2032. év</t>
  </si>
  <si>
    <t>2025. évi ei. Önkormányzat</t>
  </si>
  <si>
    <t>2025. évi ei. Polgármesteri Hivatal</t>
  </si>
  <si>
    <t>2025. évi ei. Vár</t>
  </si>
  <si>
    <t>2025. évi        ei.</t>
  </si>
  <si>
    <t>2025.évi ei.</t>
  </si>
  <si>
    <t>2025. évi ei. Simontornya</t>
  </si>
  <si>
    <t>2025. évi ei. Nagyszékely</t>
  </si>
  <si>
    <t>2025. évi ei. Kisszékely</t>
  </si>
  <si>
    <t>2025. évi ei. Belecska</t>
  </si>
  <si>
    <t>2025. évi ei. Városi Étterm és Konyha</t>
  </si>
  <si>
    <t>2025. évi ei. Fried Műv. ház</t>
  </si>
  <si>
    <t>2025. évi ei. Városi Étterem és Konyha</t>
  </si>
  <si>
    <t>TOP+ körárok</t>
  </si>
  <si>
    <t>Temető utcai ingatlan</t>
  </si>
  <si>
    <t>Fried Művelődési Ház</t>
  </si>
  <si>
    <t>Városi Étterem és konyha</t>
  </si>
  <si>
    <t>Közös Önkormányzati Hivatal</t>
  </si>
  <si>
    <t>Közszférában foglalkoztatotak létszáma</t>
  </si>
  <si>
    <t xml:space="preserve">2024. évi </t>
  </si>
  <si>
    <t xml:space="preserve"> 2024.évi</t>
  </si>
  <si>
    <t>módosított</t>
  </si>
  <si>
    <t xml:space="preserve">megjegyzés </t>
  </si>
  <si>
    <t>02.</t>
  </si>
  <si>
    <t>03.</t>
  </si>
  <si>
    <t>04.</t>
  </si>
  <si>
    <t>Felhaszná- lás
2024. XII.31-ig</t>
  </si>
  <si>
    <t>2025. évi ei.</t>
  </si>
  <si>
    <t>TOP Hunyadi utca</t>
  </si>
  <si>
    <t>TOP Malom utca</t>
  </si>
  <si>
    <t>Gyógyszertári lakás</t>
  </si>
  <si>
    <t>Orvosi lakás</t>
  </si>
  <si>
    <t>ívóvíz víztisztítás GFT 38154</t>
  </si>
  <si>
    <t>Tájépítészet tervezés</t>
  </si>
  <si>
    <t>Út tervezés</t>
  </si>
  <si>
    <t>Fried Művelődési Ház és Könyvtár</t>
  </si>
  <si>
    <t>05.</t>
  </si>
  <si>
    <t>Városi Étterem és Konyha</t>
  </si>
  <si>
    <t>Simontornyai Közös Önkormányzati Hivatal</t>
  </si>
  <si>
    <t>ebből normatíva: 527.642</t>
  </si>
  <si>
    <t xml:space="preserve">      - iskola kezdési támogatás</t>
  </si>
  <si>
    <t xml:space="preserve">      - fűtés támogatás</t>
  </si>
  <si>
    <t>Ösztöndíj</t>
  </si>
  <si>
    <t>Hunyadi utca</t>
  </si>
  <si>
    <t>PH Energetikai pályázat</t>
  </si>
  <si>
    <t>2023-2026</t>
  </si>
  <si>
    <t>2024-2026</t>
  </si>
  <si>
    <t>2025. évi ei. Fried Művelődési Ház és Könyvtár</t>
  </si>
  <si>
    <t>2025. évi ei. Közös Önkormányzati Hivatal</t>
  </si>
  <si>
    <t>2025. évi ei. Fried művelődési Ház és Könyvtár</t>
  </si>
  <si>
    <t>2025.évi ei. Közös Önkormányzati Hivatal</t>
  </si>
  <si>
    <t>2025.évi ei. Vár</t>
  </si>
  <si>
    <t>2025.évi ei. Fried Művelődési Ház és Könyvtár</t>
  </si>
  <si>
    <t>2025.évi ei. Önkormányzat</t>
  </si>
  <si>
    <t xml:space="preserve">Önkormányzatok közhatalmi bevételei </t>
  </si>
  <si>
    <t>polgármesteri iletmény támogatása</t>
  </si>
  <si>
    <t>Kulturális bértámogatás</t>
  </si>
  <si>
    <t>Közművelődési támogatás</t>
  </si>
  <si>
    <t>Kulturális dolgozók kiegészítő bértámogatása</t>
  </si>
  <si>
    <t>Humánpolitikai bizottság 1000</t>
  </si>
  <si>
    <t>ebből normatíva: 157.280</t>
  </si>
  <si>
    <t>Simontornya és Térsége Szociális Alapszolgáltásokat  Biztosító Társulása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</si>
</sst>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F_t_-;\-* #,##0.00\ _F_t_-;_-* &quot;-&quot;??\ _F_t_-;_-@_-"/>
    <numFmt numFmtId="164" formatCode="#,##0.0"/>
    <numFmt numFmtId="165" formatCode="0.0%"/>
    <numFmt numFmtId="166" formatCode="#,##0\ _F_t"/>
    <numFmt numFmtId="167" formatCode="mmm\ d/"/>
    <numFmt numFmtId="168" formatCode="#\ ##0"/>
    <numFmt numFmtId="169" formatCode="#,##0.000"/>
    <numFmt numFmtId="170" formatCode="#,##0.0000"/>
    <numFmt numFmtId="171" formatCode="#,###"/>
  </numFmts>
  <fonts count="13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color theme="1"/>
      <name val="Times New Roman CE"/>
      <family val="1"/>
      <charset val="238"/>
    </font>
    <font>
      <sz val="10"/>
      <color theme="1"/>
      <name val="Times New Roman"/>
      <family val="1"/>
      <charset val="238"/>
    </font>
    <font>
      <sz val="10"/>
      <color theme="1"/>
      <name val="Times New Roman CE"/>
      <charset val="238"/>
    </font>
    <font>
      <b/>
      <i/>
      <sz val="12"/>
      <color theme="1"/>
      <name val="Times New Roman"/>
      <family val="1"/>
      <charset val="238"/>
    </font>
    <font>
      <sz val="10"/>
      <color indexed="8"/>
      <name val="Wingdings"/>
      <charset val="2"/>
    </font>
    <font>
      <sz val="10"/>
      <color indexed="8"/>
      <name val="Times New Roman"/>
      <family val="1"/>
      <charset val="238"/>
    </font>
    <font>
      <sz val="10"/>
      <color rgb="FFFF0000"/>
      <name val="Arial CE"/>
      <charset val="238"/>
    </font>
    <font>
      <i/>
      <sz val="10"/>
      <color theme="1"/>
      <name val="Times New Roman CE"/>
      <family val="1"/>
      <charset val="238"/>
    </font>
    <font>
      <i/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i/>
      <sz val="10"/>
      <color indexed="8"/>
      <name val="Wingdings"/>
      <charset val="2"/>
    </font>
    <font>
      <i/>
      <sz val="10"/>
      <color indexed="8"/>
      <name val="Times New Roman"/>
      <family val="1"/>
      <charset val="238"/>
    </font>
    <font>
      <i/>
      <sz val="9"/>
      <color theme="1"/>
      <name val="Times New Roman"/>
      <family val="1"/>
      <charset val="238"/>
    </font>
    <font>
      <b/>
      <i/>
      <sz val="12"/>
      <color theme="1"/>
      <name val="Times New Roman CE"/>
      <charset val="238"/>
    </font>
    <font>
      <b/>
      <sz val="10"/>
      <color theme="1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9"/>
      <color theme="1"/>
      <name val="Times New Roman CE"/>
      <family val="1"/>
      <charset val="238"/>
    </font>
    <font>
      <sz val="10"/>
      <color theme="1"/>
      <name val="Arial CE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0"/>
      <name val="Arial"/>
      <family val="2"/>
      <charset val="238"/>
    </font>
    <font>
      <sz val="11"/>
      <color theme="1"/>
      <name val="Times New Roman CE"/>
      <family val="1"/>
      <charset val="238"/>
    </font>
    <font>
      <b/>
      <i/>
      <sz val="11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8"/>
      <color theme="1"/>
      <name val="Times New Roman CE"/>
      <family val="1"/>
      <charset val="238"/>
    </font>
    <font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name val="Calibri"/>
      <family val="1"/>
      <charset val="238"/>
      <scheme val="minor"/>
    </font>
    <font>
      <b/>
      <sz val="10"/>
      <name val="Calibri"/>
      <family val="1"/>
      <charset val="238"/>
      <scheme val="minor"/>
    </font>
    <font>
      <b/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vertAlign val="superscript"/>
      <sz val="10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0"/>
      <name val="Arial CE"/>
      <charset val="238"/>
    </font>
    <font>
      <b/>
      <i/>
      <sz val="10"/>
      <name val="Times New Roman"/>
      <family val="1"/>
      <charset val="238"/>
    </font>
    <font>
      <sz val="10"/>
      <name val="MS Sans Serif"/>
      <family val="2"/>
      <charset val="238"/>
    </font>
    <font>
      <sz val="10"/>
      <color theme="1"/>
      <name val="Times New Roman"/>
      <family val="2"/>
      <charset val="238"/>
    </font>
    <font>
      <b/>
      <sz val="9"/>
      <name val="Times New Roman CE"/>
      <family val="1"/>
      <charset val="238"/>
    </font>
    <font>
      <b/>
      <sz val="10"/>
      <name val="Times New Roman CE"/>
      <family val="1"/>
      <charset val="238"/>
    </font>
    <font>
      <i/>
      <sz val="1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 CE"/>
      <family val="1"/>
      <charset val="238"/>
    </font>
    <font>
      <sz val="12"/>
      <color indexed="10"/>
      <name val="Times New Roman"/>
      <family val="1"/>
      <charset val="238"/>
    </font>
    <font>
      <b/>
      <sz val="10"/>
      <color theme="1"/>
      <name val="Times New Roman CE"/>
      <charset val="238"/>
    </font>
    <font>
      <b/>
      <sz val="12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b/>
      <sz val="12"/>
      <color theme="1"/>
      <name val="Times New Roman CE"/>
      <charset val="238"/>
    </font>
    <font>
      <i/>
      <sz val="12"/>
      <color theme="1"/>
      <name val="Times New Roman"/>
      <family val="1"/>
      <charset val="238"/>
    </font>
    <font>
      <sz val="8"/>
      <name val="Arial CE"/>
      <charset val="238"/>
    </font>
    <font>
      <sz val="10"/>
      <name val="Times New Roman CE"/>
      <charset val="238"/>
    </font>
    <font>
      <b/>
      <sz val="10"/>
      <name val="Times New Roman CE"/>
      <charset val="238"/>
    </font>
    <font>
      <sz val="9"/>
      <name val="Times New Roman CE"/>
      <charset val="238"/>
    </font>
    <font>
      <b/>
      <sz val="9"/>
      <name val="Times New Roman CE"/>
      <charset val="238"/>
    </font>
    <font>
      <b/>
      <i/>
      <sz val="14"/>
      <color theme="1"/>
      <name val="Times New Roman CE"/>
      <family val="1"/>
      <charset val="238"/>
    </font>
    <font>
      <b/>
      <i/>
      <sz val="12"/>
      <color theme="1"/>
      <name val="Times New Roman CE"/>
      <family val="1"/>
      <charset val="238"/>
    </font>
    <font>
      <sz val="10"/>
      <color rgb="FFC00000"/>
      <name val="Times New Roman"/>
      <family val="1"/>
      <charset val="238"/>
    </font>
    <font>
      <sz val="10"/>
      <name val="Arial"/>
      <family val="2"/>
      <charset val="238"/>
    </font>
    <font>
      <b/>
      <sz val="8"/>
      <name val="Arial CE"/>
      <charset val="238"/>
    </font>
    <font>
      <b/>
      <sz val="9"/>
      <name val="Arial CE"/>
      <charset val="238"/>
    </font>
    <font>
      <vertAlign val="superscript"/>
      <sz val="10"/>
      <name val="Arial CE"/>
      <charset val="238"/>
    </font>
    <font>
      <sz val="9"/>
      <name val="Arial CE"/>
      <charset val="238"/>
    </font>
    <font>
      <i/>
      <sz val="8"/>
      <name val="Arial CE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9"/>
      <name val="Arial"/>
      <family val="2"/>
      <charset val="238"/>
    </font>
    <font>
      <b/>
      <i/>
      <sz val="8"/>
      <name val="Arial CE"/>
      <charset val="238"/>
    </font>
    <font>
      <b/>
      <sz val="10"/>
      <name val="Arial"/>
      <family val="2"/>
      <charset val="238"/>
    </font>
    <font>
      <b/>
      <i/>
      <sz val="9"/>
      <name val="Arial CE"/>
      <charset val="238"/>
    </font>
    <font>
      <b/>
      <i/>
      <sz val="10"/>
      <name val="Arial"/>
      <family val="2"/>
      <charset val="238"/>
    </font>
    <font>
      <b/>
      <sz val="8"/>
      <name val="Arial"/>
      <family val="2"/>
      <charset val="238"/>
    </font>
    <font>
      <b/>
      <i/>
      <sz val="10"/>
      <name val="Arial CE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0"/>
      <name val="Arial CE"/>
      <family val="2"/>
      <charset val="238"/>
    </font>
    <font>
      <b/>
      <i/>
      <sz val="1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b/>
      <sz val="9"/>
      <color theme="1"/>
      <name val="Times New Roman CE"/>
      <charset val="238"/>
    </font>
    <font>
      <b/>
      <sz val="10"/>
      <name val="Calibri"/>
      <family val="2"/>
      <charset val="238"/>
      <scheme val="minor"/>
    </font>
    <font>
      <b/>
      <i/>
      <sz val="10"/>
      <name val="Calibri"/>
      <family val="1"/>
      <charset val="238"/>
      <scheme val="minor"/>
    </font>
    <font>
      <b/>
      <sz val="11"/>
      <name val="Arial CE"/>
      <charset val="238"/>
    </font>
    <font>
      <sz val="8"/>
      <name val="Times New Roman"/>
      <family val="1"/>
      <charset val="238"/>
    </font>
    <font>
      <b/>
      <u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u/>
      <sz val="11"/>
      <name val="Times New Roman"/>
      <family val="1"/>
      <charset val="238"/>
    </font>
    <font>
      <sz val="9"/>
      <name val="Times New Roman CE"/>
      <family val="1"/>
      <charset val="238"/>
    </font>
    <font>
      <b/>
      <sz val="12"/>
      <name val="Times New Roman CE"/>
      <family val="1"/>
      <charset val="238"/>
    </font>
    <font>
      <i/>
      <sz val="11"/>
      <name val="Times New Roman CE"/>
      <family val="1"/>
      <charset val="238"/>
    </font>
    <font>
      <sz val="12"/>
      <name val="Arial CE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color theme="1"/>
      <name val="Times New Roman CE"/>
      <charset val="238"/>
    </font>
    <font>
      <u/>
      <sz val="10"/>
      <name val="Arial"/>
      <family val="2"/>
      <charset val="238"/>
    </font>
    <font>
      <i/>
      <sz val="10"/>
      <name val="Times New Roman CE"/>
      <charset val="238"/>
    </font>
    <font>
      <b/>
      <i/>
      <sz val="10"/>
      <name val="Times New Roman CE"/>
      <charset val="238"/>
    </font>
    <font>
      <b/>
      <sz val="12"/>
      <color theme="1"/>
      <name val="Arial CE"/>
      <charset val="238"/>
    </font>
    <font>
      <sz val="11"/>
      <name val="Times New Roman CE"/>
      <charset val="238"/>
    </font>
    <font>
      <sz val="12"/>
      <name val="Calibri"/>
      <family val="1"/>
      <charset val="238"/>
      <scheme val="minor"/>
    </font>
    <font>
      <sz val="10"/>
      <name val="Calibri"/>
      <family val="2"/>
      <charset val="238"/>
      <scheme val="minor"/>
    </font>
    <font>
      <b/>
      <i/>
      <sz val="14"/>
      <color theme="1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0"/>
      <color theme="1"/>
      <name val="Times New Roman CE"/>
      <charset val="238"/>
    </font>
    <font>
      <b/>
      <sz val="11"/>
      <name val="Times New Roman CE"/>
      <family val="1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charset val="238"/>
    </font>
    <font>
      <b/>
      <sz val="12"/>
      <name val="Times New Roman CE"/>
      <charset val="238"/>
    </font>
    <font>
      <sz val="12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i/>
      <sz val="12"/>
      <name val="Times New Roman CE"/>
      <charset val="238"/>
    </font>
    <font>
      <b/>
      <sz val="11"/>
      <color indexed="8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10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49"/>
        <bgColor indexed="64"/>
      </patternFill>
    </fill>
    <fill>
      <patternFill patternType="lightHorizontal"/>
    </fill>
    <fill>
      <patternFill patternType="solid">
        <fgColor indexed="9"/>
        <bgColor indexed="64"/>
      </patternFill>
    </fill>
    <fill>
      <patternFill patternType="lightHorizontal">
        <bgColor indexed="9"/>
      </patternFill>
    </fill>
    <fill>
      <patternFill patternType="solid">
        <fgColor indexed="41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5">
    <xf numFmtId="0" fontId="0" fillId="0" borderId="0"/>
    <xf numFmtId="0" fontId="40" fillId="0" borderId="0"/>
    <xf numFmtId="0" fontId="40" fillId="0" borderId="0"/>
    <xf numFmtId="0" fontId="40" fillId="0" borderId="0"/>
    <xf numFmtId="0" fontId="18" fillId="0" borderId="0"/>
    <xf numFmtId="0" fontId="17" fillId="0" borderId="0"/>
    <xf numFmtId="9" fontId="53" fillId="0" borderId="0" applyFont="0" applyFill="0" applyBorder="0" applyAlignment="0" applyProtection="0"/>
    <xf numFmtId="43" fontId="58" fillId="0" borderId="0" applyFont="0" applyFill="0" applyBorder="0" applyAlignment="0" applyProtection="0"/>
    <xf numFmtId="0" fontId="59" fillId="0" borderId="0"/>
    <xf numFmtId="9" fontId="18" fillId="0" borderId="0" applyFont="0" applyFill="0" applyBorder="0" applyAlignment="0" applyProtection="0"/>
    <xf numFmtId="0" fontId="58" fillId="0" borderId="0"/>
    <xf numFmtId="0" fontId="40" fillId="0" borderId="0"/>
    <xf numFmtId="0" fontId="40" fillId="0" borderId="0"/>
    <xf numFmtId="0" fontId="80" fillId="0" borderId="0"/>
    <xf numFmtId="9" fontId="40" fillId="0" borderId="0" applyFont="0" applyFill="0" applyBorder="0" applyAlignment="0" applyProtection="0"/>
    <xf numFmtId="0" fontId="16" fillId="0" borderId="0"/>
    <xf numFmtId="0" fontId="73" fillId="0" borderId="0"/>
    <xf numFmtId="0" fontId="40" fillId="0" borderId="0"/>
    <xf numFmtId="0" fontId="73" fillId="0" borderId="0"/>
    <xf numFmtId="0" fontId="15" fillId="0" borderId="0"/>
    <xf numFmtId="0" fontId="14" fillId="0" borderId="0"/>
    <xf numFmtId="0" fontId="40" fillId="0" borderId="0"/>
    <xf numFmtId="0" fontId="13" fillId="0" borderId="0"/>
    <xf numFmtId="0" fontId="18" fillId="0" borderId="0"/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131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1866">
    <xf numFmtId="0" fontId="0" fillId="0" borderId="0" xfId="0"/>
    <xf numFmtId="0" fontId="19" fillId="2" borderId="1" xfId="0" applyFont="1" applyFill="1" applyBorder="1" applyAlignment="1">
      <alignment horizontal="center" wrapText="1"/>
    </xf>
    <xf numFmtId="0" fontId="20" fillId="2" borderId="1" xfId="0" applyFont="1" applyFill="1" applyBorder="1" applyAlignment="1" applyProtection="1">
      <alignment horizontal="center"/>
      <protection locked="0"/>
    </xf>
    <xf numFmtId="0" fontId="21" fillId="2" borderId="1" xfId="0" applyFont="1" applyFill="1" applyBorder="1" applyAlignment="1">
      <alignment horizontal="center" wrapText="1"/>
    </xf>
    <xf numFmtId="0" fontId="20" fillId="2" borderId="5" xfId="0" applyFont="1" applyFill="1" applyBorder="1"/>
    <xf numFmtId="3" fontId="19" fillId="2" borderId="6" xfId="0" applyNumberFormat="1" applyFont="1" applyFill="1" applyBorder="1" applyProtection="1">
      <protection locked="0"/>
    </xf>
    <xf numFmtId="3" fontId="19" fillId="2" borderId="5" xfId="0" applyNumberFormat="1" applyFont="1" applyFill="1" applyBorder="1" applyProtection="1">
      <protection locked="0"/>
    </xf>
    <xf numFmtId="3" fontId="19" fillId="2" borderId="5" xfId="0" applyNumberFormat="1" applyFont="1" applyFill="1" applyBorder="1"/>
    <xf numFmtId="0" fontId="25" fillId="0" borderId="0" xfId="0" applyFont="1"/>
    <xf numFmtId="3" fontId="19" fillId="2" borderId="1" xfId="0" applyNumberFormat="1" applyFont="1" applyFill="1" applyBorder="1"/>
    <xf numFmtId="3" fontId="19" fillId="2" borderId="4" xfId="0" applyNumberFormat="1" applyFont="1" applyFill="1" applyBorder="1"/>
    <xf numFmtId="0" fontId="20" fillId="2" borderId="5" xfId="0" applyFont="1" applyFill="1" applyBorder="1" applyAlignment="1">
      <alignment horizontal="left"/>
    </xf>
    <xf numFmtId="0" fontId="20" fillId="2" borderId="5" xfId="0" applyFont="1" applyFill="1" applyBorder="1" applyProtection="1">
      <protection locked="0"/>
    </xf>
    <xf numFmtId="3" fontId="20" fillId="2" borderId="5" xfId="0" applyNumberFormat="1" applyFont="1" applyFill="1" applyBorder="1" applyProtection="1">
      <protection locked="0"/>
    </xf>
    <xf numFmtId="3" fontId="19" fillId="2" borderId="7" xfId="0" applyNumberFormat="1" applyFont="1" applyFill="1" applyBorder="1"/>
    <xf numFmtId="3" fontId="19" fillId="2" borderId="5" xfId="0" applyNumberFormat="1" applyFont="1" applyFill="1" applyBorder="1" applyAlignment="1" applyProtection="1">
      <alignment horizontal="right"/>
      <protection locked="0"/>
    </xf>
    <xf numFmtId="0" fontId="27" fillId="2" borderId="5" xfId="0" applyFont="1" applyFill="1" applyBorder="1" applyProtection="1">
      <protection locked="0"/>
    </xf>
    <xf numFmtId="0" fontId="27" fillId="2" borderId="5" xfId="0" applyFont="1" applyFill="1" applyBorder="1"/>
    <xf numFmtId="3" fontId="28" fillId="2" borderId="5" xfId="0" applyNumberFormat="1" applyFont="1" applyFill="1" applyBorder="1"/>
    <xf numFmtId="3" fontId="28" fillId="2" borderId="5" xfId="0" applyNumberFormat="1" applyFont="1" applyFill="1" applyBorder="1" applyAlignment="1" applyProtection="1">
      <alignment horizontal="right"/>
      <protection locked="0"/>
    </xf>
    <xf numFmtId="3" fontId="28" fillId="2" borderId="7" xfId="0" applyNumberFormat="1" applyFont="1" applyFill="1" applyBorder="1"/>
    <xf numFmtId="3" fontId="28" fillId="2" borderId="7" xfId="0" applyNumberFormat="1" applyFont="1" applyFill="1" applyBorder="1" applyAlignment="1" applyProtection="1">
      <alignment horizontal="right"/>
      <protection locked="0"/>
    </xf>
    <xf numFmtId="3" fontId="21" fillId="2" borderId="7" xfId="0" applyNumberFormat="1" applyFont="1" applyFill="1" applyBorder="1"/>
    <xf numFmtId="3" fontId="19" fillId="2" borderId="6" xfId="0" applyNumberFormat="1" applyFont="1" applyFill="1" applyBorder="1"/>
    <xf numFmtId="0" fontId="20" fillId="2" borderId="1" xfId="0" applyFont="1" applyFill="1" applyBorder="1" applyProtection="1">
      <protection locked="0"/>
    </xf>
    <xf numFmtId="0" fontId="20" fillId="2" borderId="4" xfId="0" applyFont="1" applyFill="1" applyBorder="1"/>
    <xf numFmtId="3" fontId="19" fillId="2" borderId="4" xfId="0" applyNumberFormat="1" applyFont="1" applyFill="1" applyBorder="1" applyAlignment="1">
      <alignment horizontal="right"/>
    </xf>
    <xf numFmtId="0" fontId="31" fillId="2" borderId="5" xfId="0" applyFont="1" applyFill="1" applyBorder="1" applyProtection="1">
      <protection locked="0"/>
    </xf>
    <xf numFmtId="3" fontId="19" fillId="2" borderId="6" xfId="0" applyNumberFormat="1" applyFont="1" applyFill="1" applyBorder="1" applyAlignment="1">
      <alignment horizontal="right"/>
    </xf>
    <xf numFmtId="3" fontId="19" fillId="2" borderId="1" xfId="0" applyNumberFormat="1" applyFont="1" applyFill="1" applyBorder="1" applyProtection="1">
      <protection locked="0"/>
    </xf>
    <xf numFmtId="3" fontId="0" fillId="0" borderId="0" xfId="0" applyNumberFormat="1"/>
    <xf numFmtId="3" fontId="34" fillId="2" borderId="4" xfId="0" applyNumberFormat="1" applyFont="1" applyFill="1" applyBorder="1" applyAlignment="1">
      <alignment horizontal="right"/>
    </xf>
    <xf numFmtId="0" fontId="20" fillId="2" borderId="11" xfId="0" applyFont="1" applyFill="1" applyBorder="1"/>
    <xf numFmtId="0" fontId="20" fillId="2" borderId="14" xfId="0" applyFont="1" applyFill="1" applyBorder="1"/>
    <xf numFmtId="3" fontId="19" fillId="2" borderId="1" xfId="0" applyNumberFormat="1" applyFont="1" applyFill="1" applyBorder="1" applyAlignment="1">
      <alignment horizontal="right"/>
    </xf>
    <xf numFmtId="0" fontId="20" fillId="2" borderId="13" xfId="0" applyFont="1" applyFill="1" applyBorder="1"/>
    <xf numFmtId="0" fontId="20" fillId="2" borderId="14" xfId="0" applyFont="1" applyFill="1" applyBorder="1" applyAlignment="1">
      <alignment horizontal="center"/>
    </xf>
    <xf numFmtId="3" fontId="20" fillId="2" borderId="7" xfId="0" applyNumberFormat="1" applyFont="1" applyFill="1" applyBorder="1"/>
    <xf numFmtId="3" fontId="20" fillId="2" borderId="14" xfId="0" applyNumberFormat="1" applyFont="1" applyFill="1" applyBorder="1"/>
    <xf numFmtId="0" fontId="20" fillId="2" borderId="12" xfId="0" applyFont="1" applyFill="1" applyBorder="1" applyAlignment="1">
      <alignment horizontal="left"/>
    </xf>
    <xf numFmtId="3" fontId="28" fillId="2" borderId="5" xfId="0" applyNumberFormat="1" applyFont="1" applyFill="1" applyBorder="1" applyProtection="1">
      <protection locked="0"/>
    </xf>
    <xf numFmtId="3" fontId="20" fillId="2" borderId="5" xfId="0" applyNumberFormat="1" applyFont="1" applyFill="1" applyBorder="1"/>
    <xf numFmtId="0" fontId="36" fillId="2" borderId="0" xfId="0" applyFont="1" applyFill="1"/>
    <xf numFmtId="0" fontId="37" fillId="0" borderId="0" xfId="0" applyFont="1"/>
    <xf numFmtId="0" fontId="38" fillId="0" borderId="0" xfId="0" applyFont="1" applyAlignment="1">
      <alignment horizontal="left" indent="4"/>
    </xf>
    <xf numFmtId="0" fontId="39" fillId="0" borderId="0" xfId="0" applyFont="1" applyAlignment="1">
      <alignment horizontal="left" indent="4"/>
    </xf>
    <xf numFmtId="0" fontId="38" fillId="0" borderId="0" xfId="0" applyFont="1" applyAlignment="1">
      <alignment horizontal="justify"/>
    </xf>
    <xf numFmtId="0" fontId="38" fillId="0" borderId="0" xfId="0" applyFont="1"/>
    <xf numFmtId="0" fontId="39" fillId="0" borderId="0" xfId="0" applyFont="1" applyAlignment="1">
      <alignment horizontal="left" indent="6"/>
    </xf>
    <xf numFmtId="0" fontId="39" fillId="0" borderId="0" xfId="0" applyFont="1" applyAlignment="1">
      <alignment horizontal="left" indent="8"/>
    </xf>
    <xf numFmtId="0" fontId="38" fillId="0" borderId="0" xfId="0" applyFont="1" applyAlignment="1">
      <alignment horizontal="left" indent="8"/>
    </xf>
    <xf numFmtId="0" fontId="19" fillId="2" borderId="15" xfId="0" applyFont="1" applyFill="1" applyBorder="1"/>
    <xf numFmtId="0" fontId="19" fillId="2" borderId="12" xfId="0" applyFont="1" applyFill="1" applyBorder="1"/>
    <xf numFmtId="0" fontId="41" fillId="2" borderId="0" xfId="0" applyFont="1" applyFill="1"/>
    <xf numFmtId="0" fontId="41" fillId="2" borderId="8" xfId="0" applyFont="1" applyFill="1" applyBorder="1"/>
    <xf numFmtId="0" fontId="41" fillId="2" borderId="5" xfId="0" applyFont="1" applyFill="1" applyBorder="1" applyAlignment="1">
      <alignment horizontal="centerContinuous"/>
    </xf>
    <xf numFmtId="0" fontId="41" fillId="2" borderId="5" xfId="0" applyFont="1" applyFill="1" applyBorder="1" applyAlignment="1">
      <alignment horizontal="center"/>
    </xf>
    <xf numFmtId="0" fontId="42" fillId="2" borderId="5" xfId="0" applyFont="1" applyFill="1" applyBorder="1" applyAlignment="1">
      <alignment horizontal="centerContinuous"/>
    </xf>
    <xf numFmtId="0" fontId="41" fillId="2" borderId="7" xfId="0" applyFont="1" applyFill="1" applyBorder="1" applyAlignment="1">
      <alignment horizontal="centerContinuous"/>
    </xf>
    <xf numFmtId="0" fontId="41" fillId="2" borderId="5" xfId="0" applyFont="1" applyFill="1" applyBorder="1"/>
    <xf numFmtId="0" fontId="41" fillId="2" borderId="7" xfId="0" applyFont="1" applyFill="1" applyBorder="1" applyAlignment="1">
      <alignment horizontal="center"/>
    </xf>
    <xf numFmtId="0" fontId="41" fillId="2" borderId="1" xfId="0" applyFont="1" applyFill="1" applyBorder="1" applyAlignment="1">
      <alignment horizontal="center"/>
    </xf>
    <xf numFmtId="0" fontId="41" fillId="2" borderId="1" xfId="0" applyFont="1" applyFill="1" applyBorder="1"/>
    <xf numFmtId="3" fontId="19" fillId="2" borderId="4" xfId="0" applyNumberFormat="1" applyFont="1" applyFill="1" applyBorder="1" applyProtection="1">
      <protection locked="0"/>
    </xf>
    <xf numFmtId="3" fontId="41" fillId="2" borderId="0" xfId="0" applyNumberFormat="1" applyFont="1" applyFill="1"/>
    <xf numFmtId="0" fontId="19" fillId="2" borderId="5" xfId="0" applyFont="1" applyFill="1" applyBorder="1"/>
    <xf numFmtId="0" fontId="19" fillId="2" borderId="1" xfId="0" applyFont="1" applyFill="1" applyBorder="1"/>
    <xf numFmtId="0" fontId="44" fillId="2" borderId="0" xfId="0" applyFont="1" applyFill="1"/>
    <xf numFmtId="0" fontId="45" fillId="0" borderId="0" xfId="0" applyFont="1"/>
    <xf numFmtId="0" fontId="46" fillId="2" borderId="0" xfId="0" applyFont="1" applyFill="1"/>
    <xf numFmtId="0" fontId="18" fillId="0" borderId="0" xfId="4" applyAlignment="1">
      <alignment vertical="center"/>
    </xf>
    <xf numFmtId="0" fontId="19" fillId="2" borderId="16" xfId="4" applyFont="1" applyFill="1" applyBorder="1" applyAlignment="1">
      <alignment horizontal="center" vertical="center"/>
    </xf>
    <xf numFmtId="0" fontId="19" fillId="2" borderId="17" xfId="4" applyFont="1" applyFill="1" applyBorder="1" applyAlignment="1">
      <alignment horizontal="center" vertical="center" wrapText="1"/>
    </xf>
    <xf numFmtId="0" fontId="19" fillId="2" borderId="18" xfId="4" applyFont="1" applyFill="1" applyBorder="1" applyAlignment="1">
      <alignment horizontal="center" vertical="center" wrapText="1"/>
    </xf>
    <xf numFmtId="0" fontId="19" fillId="2" borderId="19" xfId="4" applyFont="1" applyFill="1" applyBorder="1" applyAlignment="1">
      <alignment horizontal="center" vertical="center" wrapText="1"/>
    </xf>
    <xf numFmtId="0" fontId="19" fillId="2" borderId="20" xfId="4" applyFont="1" applyFill="1" applyBorder="1" applyAlignment="1">
      <alignment horizontal="center" vertical="center" wrapText="1"/>
    </xf>
    <xf numFmtId="3" fontId="20" fillId="2" borderId="8" xfId="4" applyNumberFormat="1" applyFont="1" applyFill="1" applyBorder="1" applyAlignment="1">
      <alignment vertical="center"/>
    </xf>
    <xf numFmtId="3" fontId="20" fillId="2" borderId="21" xfId="4" applyNumberFormat="1" applyFont="1" applyFill="1" applyBorder="1" applyAlignment="1">
      <alignment vertical="center"/>
    </xf>
    <xf numFmtId="3" fontId="20" fillId="2" borderId="5" xfId="4" applyNumberFormat="1" applyFont="1" applyFill="1" applyBorder="1" applyAlignment="1">
      <alignment vertical="center"/>
    </xf>
    <xf numFmtId="3" fontId="19" fillId="2" borderId="5" xfId="4" applyNumberFormat="1" applyFont="1" applyFill="1" applyBorder="1" applyAlignment="1">
      <alignment vertical="center"/>
    </xf>
    <xf numFmtId="3" fontId="19" fillId="2" borderId="5" xfId="4" applyNumberFormat="1" applyFont="1" applyFill="1" applyBorder="1" applyAlignment="1" applyProtection="1">
      <alignment horizontal="right" vertical="center"/>
      <protection locked="0"/>
    </xf>
    <xf numFmtId="3" fontId="19" fillId="2" borderId="5" xfId="4" applyNumberFormat="1" applyFont="1" applyFill="1" applyBorder="1" applyAlignment="1" applyProtection="1">
      <alignment vertical="center"/>
      <protection locked="0"/>
    </xf>
    <xf numFmtId="3" fontId="20" fillId="2" borderId="4" xfId="4" applyNumberFormat="1" applyFont="1" applyFill="1" applyBorder="1" applyAlignment="1">
      <alignment vertical="center"/>
    </xf>
    <xf numFmtId="3" fontId="20" fillId="2" borderId="21" xfId="4" applyNumberFormat="1" applyFont="1" applyFill="1" applyBorder="1" applyAlignment="1" applyProtection="1">
      <alignment vertical="center"/>
      <protection locked="0"/>
    </xf>
    <xf numFmtId="3" fontId="20" fillId="2" borderId="5" xfId="4" applyNumberFormat="1" applyFont="1" applyFill="1" applyBorder="1" applyAlignment="1" applyProtection="1">
      <alignment vertical="center"/>
      <protection locked="0"/>
    </xf>
    <xf numFmtId="3" fontId="20" fillId="2" borderId="8" xfId="4" applyNumberFormat="1" applyFont="1" applyFill="1" applyBorder="1" applyAlignment="1" applyProtection="1">
      <alignment vertical="center"/>
      <protection locked="0"/>
    </xf>
    <xf numFmtId="3" fontId="19" fillId="2" borderId="7" xfId="4" applyNumberFormat="1" applyFont="1" applyFill="1" applyBorder="1" applyAlignment="1">
      <alignment vertical="center"/>
    </xf>
    <xf numFmtId="3" fontId="28" fillId="2" borderId="5" xfId="4" applyNumberFormat="1" applyFont="1" applyFill="1" applyBorder="1" applyAlignment="1">
      <alignment vertical="center"/>
    </xf>
    <xf numFmtId="3" fontId="28" fillId="2" borderId="5" xfId="4" applyNumberFormat="1" applyFont="1" applyFill="1" applyBorder="1" applyAlignment="1" applyProtection="1">
      <alignment horizontal="right" vertical="center"/>
      <protection locked="0"/>
    </xf>
    <xf numFmtId="3" fontId="21" fillId="2" borderId="7" xfId="4" applyNumberFormat="1" applyFont="1" applyFill="1" applyBorder="1" applyAlignment="1">
      <alignment vertical="center"/>
    </xf>
    <xf numFmtId="3" fontId="19" fillId="2" borderId="5" xfId="4" applyNumberFormat="1" applyFont="1" applyFill="1" applyBorder="1" applyAlignment="1">
      <alignment horizontal="right" vertical="center"/>
    </xf>
    <xf numFmtId="3" fontId="19" fillId="2" borderId="8" xfId="4" applyNumberFormat="1" applyFont="1" applyFill="1" applyBorder="1" applyAlignment="1" applyProtection="1">
      <alignment horizontal="right" vertical="center"/>
      <protection locked="0"/>
    </xf>
    <xf numFmtId="3" fontId="28" fillId="2" borderId="7" xfId="4" applyNumberFormat="1" applyFont="1" applyFill="1" applyBorder="1" applyAlignment="1" applyProtection="1">
      <alignment horizontal="right" vertical="center"/>
      <protection locked="0"/>
    </xf>
    <xf numFmtId="3" fontId="19" fillId="2" borderId="7" xfId="4" applyNumberFormat="1" applyFont="1" applyFill="1" applyBorder="1" applyAlignment="1" applyProtection="1">
      <alignment horizontal="right" vertical="center"/>
      <protection locked="0"/>
    </xf>
    <xf numFmtId="0" fontId="37" fillId="0" borderId="4" xfId="5" applyFont="1" applyBorder="1" applyAlignment="1">
      <alignment horizontal="center" vertical="center" wrapText="1"/>
    </xf>
    <xf numFmtId="0" fontId="37" fillId="2" borderId="4" xfId="5" applyFont="1" applyFill="1" applyBorder="1" applyAlignment="1">
      <alignment horizontal="center" vertical="center" wrapText="1"/>
    </xf>
    <xf numFmtId="0" fontId="47" fillId="0" borderId="0" xfId="5" applyFont="1"/>
    <xf numFmtId="0" fontId="47" fillId="0" borderId="8" xfId="5" applyFont="1" applyBorder="1"/>
    <xf numFmtId="0" fontId="48" fillId="0" borderId="0" xfId="5" applyFont="1"/>
    <xf numFmtId="3" fontId="47" fillId="0" borderId="0" xfId="5" applyNumberFormat="1" applyFont="1"/>
    <xf numFmtId="0" fontId="24" fillId="0" borderId="0" xfId="5" applyFont="1"/>
    <xf numFmtId="0" fontId="24" fillId="0" borderId="8" xfId="5" applyFont="1" applyBorder="1"/>
    <xf numFmtId="49" fontId="49" fillId="0" borderId="0" xfId="5" applyNumberFormat="1" applyFont="1" applyAlignment="1">
      <alignment horizontal="center" vertical="center"/>
    </xf>
    <xf numFmtId="3" fontId="24" fillId="0" borderId="0" xfId="5" applyNumberFormat="1" applyFont="1"/>
    <xf numFmtId="3" fontId="24" fillId="0" borderId="4" xfId="5" applyNumberFormat="1" applyFont="1" applyBorder="1"/>
    <xf numFmtId="0" fontId="24" fillId="0" borderId="4" xfId="5" applyFont="1" applyBorder="1"/>
    <xf numFmtId="3" fontId="24" fillId="0" borderId="5" xfId="5" applyNumberFormat="1" applyFont="1" applyBorder="1"/>
    <xf numFmtId="3" fontId="24" fillId="0" borderId="5" xfId="5" applyNumberFormat="1" applyFont="1" applyBorder="1" applyAlignment="1">
      <alignment horizontal="right"/>
    </xf>
    <xf numFmtId="3" fontId="24" fillId="0" borderId="4" xfId="5" applyNumberFormat="1" applyFont="1" applyBorder="1" applyAlignment="1">
      <alignment horizontal="center" wrapText="1"/>
    </xf>
    <xf numFmtId="3" fontId="24" fillId="0" borderId="6" xfId="5" applyNumberFormat="1" applyFont="1" applyBorder="1"/>
    <xf numFmtId="0" fontId="24" fillId="0" borderId="0" xfId="5" applyFont="1" applyAlignment="1">
      <alignment vertical="center"/>
    </xf>
    <xf numFmtId="3" fontId="50" fillId="0" borderId="4" xfId="5" applyNumberFormat="1" applyFont="1" applyBorder="1"/>
    <xf numFmtId="0" fontId="50" fillId="0" borderId="0" xfId="5" applyFont="1"/>
    <xf numFmtId="3" fontId="50" fillId="0" borderId="4" xfId="5" applyNumberFormat="1" applyFont="1" applyBorder="1" applyAlignment="1">
      <alignment vertical="center"/>
    </xf>
    <xf numFmtId="0" fontId="20" fillId="0" borderId="0" xfId="5" applyFont="1"/>
    <xf numFmtId="49" fontId="20" fillId="0" borderId="0" xfId="5" applyNumberFormat="1" applyFont="1"/>
    <xf numFmtId="3" fontId="20" fillId="0" borderId="0" xfId="5" applyNumberFormat="1" applyFont="1"/>
    <xf numFmtId="3" fontId="37" fillId="0" borderId="5" xfId="5" applyNumberFormat="1" applyFont="1" applyBorder="1"/>
    <xf numFmtId="0" fontId="52" fillId="0" borderId="0" xfId="5" applyFont="1"/>
    <xf numFmtId="3" fontId="49" fillId="0" borderId="4" xfId="5" applyNumberFormat="1" applyFont="1" applyBorder="1" applyAlignment="1">
      <alignment horizontal="right"/>
    </xf>
    <xf numFmtId="3" fontId="37" fillId="0" borderId="0" xfId="5" applyNumberFormat="1" applyFont="1"/>
    <xf numFmtId="3" fontId="37" fillId="0" borderId="6" xfId="5" applyNumberFormat="1" applyFont="1" applyBorder="1"/>
    <xf numFmtId="0" fontId="49" fillId="0" borderId="0" xfId="5" applyFont="1"/>
    <xf numFmtId="3" fontId="49" fillId="0" borderId="4" xfId="5" applyNumberFormat="1" applyFont="1" applyBorder="1"/>
    <xf numFmtId="3" fontId="49" fillId="0" borderId="2" xfId="5" applyNumberFormat="1" applyFont="1" applyBorder="1"/>
    <xf numFmtId="3" fontId="37" fillId="0" borderId="4" xfId="5" applyNumberFormat="1" applyFont="1" applyBorder="1"/>
    <xf numFmtId="3" fontId="49" fillId="0" borderId="1" xfId="5" applyNumberFormat="1" applyFont="1" applyBorder="1"/>
    <xf numFmtId="0" fontId="37" fillId="0" borderId="0" xfId="5" applyFont="1"/>
    <xf numFmtId="0" fontId="37" fillId="0" borderId="4" xfId="5" applyFont="1" applyBorder="1" applyAlignment="1">
      <alignment horizontal="right"/>
    </xf>
    <xf numFmtId="0" fontId="37" fillId="0" borderId="4" xfId="5" applyFont="1" applyBorder="1"/>
    <xf numFmtId="3" fontId="37" fillId="0" borderId="1" xfId="5" applyNumberFormat="1" applyFont="1" applyBorder="1"/>
    <xf numFmtId="0" fontId="55" fillId="0" borderId="0" xfId="5" applyFont="1"/>
    <xf numFmtId="3" fontId="37" fillId="0" borderId="0" xfId="5" applyNumberFormat="1" applyFont="1" applyAlignment="1">
      <alignment horizontal="right"/>
    </xf>
    <xf numFmtId="0" fontId="38" fillId="0" borderId="0" xfId="5" applyFont="1"/>
    <xf numFmtId="0" fontId="49" fillId="0" borderId="0" xfId="5" applyFont="1" applyAlignment="1">
      <alignment horizontal="left" vertical="center"/>
    </xf>
    <xf numFmtId="0" fontId="37" fillId="0" borderId="0" xfId="5" applyFont="1" applyAlignment="1">
      <alignment horizontal="right"/>
    </xf>
    <xf numFmtId="0" fontId="24" fillId="0" borderId="5" xfId="5" applyFont="1" applyBorder="1" applyAlignment="1">
      <alignment wrapText="1"/>
    </xf>
    <xf numFmtId="3" fontId="24" fillId="0" borderId="5" xfId="5" applyNumberFormat="1" applyFont="1" applyBorder="1" applyAlignment="1">
      <alignment vertical="top"/>
    </xf>
    <xf numFmtId="0" fontId="50" fillId="0" borderId="4" xfId="5" applyFont="1" applyBorder="1" applyAlignment="1">
      <alignment vertical="top" wrapText="1"/>
    </xf>
    <xf numFmtId="3" fontId="50" fillId="0" borderId="5" xfId="5" applyNumberFormat="1" applyFont="1" applyBorder="1"/>
    <xf numFmtId="0" fontId="24" fillId="0" borderId="6" xfId="5" applyFont="1" applyBorder="1"/>
    <xf numFmtId="0" fontId="56" fillId="0" borderId="0" xfId="0" applyFont="1"/>
    <xf numFmtId="3" fontId="55" fillId="0" borderId="5" xfId="0" applyNumberFormat="1" applyFont="1" applyBorder="1"/>
    <xf numFmtId="3" fontId="55" fillId="0" borderId="5" xfId="0" applyNumberFormat="1" applyFont="1" applyBorder="1" applyAlignment="1">
      <alignment horizontal="left"/>
    </xf>
    <xf numFmtId="3" fontId="55" fillId="0" borderId="8" xfId="0" applyNumberFormat="1" applyFont="1" applyBorder="1" applyAlignment="1">
      <alignment horizontal="left"/>
    </xf>
    <xf numFmtId="3" fontId="37" fillId="0" borderId="0" xfId="0" applyNumberFormat="1" applyFont="1"/>
    <xf numFmtId="0" fontId="20" fillId="2" borderId="5" xfId="0" applyFont="1" applyFill="1" applyBorder="1" applyAlignment="1">
      <alignment vertical="top"/>
    </xf>
    <xf numFmtId="0" fontId="63" fillId="2" borderId="22" xfId="0" applyFont="1" applyFill="1" applyBorder="1" applyAlignment="1">
      <alignment vertical="top"/>
    </xf>
    <xf numFmtId="0" fontId="63" fillId="2" borderId="22" xfId="0" applyFont="1" applyFill="1" applyBorder="1" applyAlignment="1">
      <alignment vertical="top" wrapText="1"/>
    </xf>
    <xf numFmtId="3" fontId="63" fillId="2" borderId="5" xfId="0" applyNumberFormat="1" applyFont="1" applyFill="1" applyBorder="1" applyAlignment="1">
      <alignment vertical="top"/>
    </xf>
    <xf numFmtId="49" fontId="63" fillId="2" borderId="4" xfId="0" applyNumberFormat="1" applyFont="1" applyFill="1" applyBorder="1" applyAlignment="1">
      <alignment horizontal="center" vertical="top"/>
    </xf>
    <xf numFmtId="49" fontId="38" fillId="0" borderId="0" xfId="0" applyNumberFormat="1" applyFont="1" applyAlignment="1">
      <alignment horizontal="center"/>
    </xf>
    <xf numFmtId="0" fontId="65" fillId="2" borderId="4" xfId="0" applyFont="1" applyFill="1" applyBorder="1" applyAlignment="1">
      <alignment horizontal="left" vertical="top" wrapText="1"/>
    </xf>
    <xf numFmtId="0" fontId="68" fillId="2" borderId="4" xfId="0" applyFont="1" applyFill="1" applyBorder="1" applyAlignment="1">
      <alignment horizontal="center" vertical="top"/>
    </xf>
    <xf numFmtId="3" fontId="63" fillId="2" borderId="4" xfId="0" applyNumberFormat="1" applyFont="1" applyFill="1" applyBorder="1" applyAlignment="1">
      <alignment vertical="top"/>
    </xf>
    <xf numFmtId="3" fontId="63" fillId="2" borderId="4" xfId="0" applyNumberFormat="1" applyFont="1" applyFill="1" applyBorder="1" applyAlignment="1">
      <alignment horizontal="right" vertical="top"/>
    </xf>
    <xf numFmtId="0" fontId="65" fillId="3" borderId="22" xfId="0" applyFont="1" applyFill="1" applyBorder="1" applyAlignment="1">
      <alignment horizontal="left" vertical="top" wrapText="1"/>
    </xf>
    <xf numFmtId="49" fontId="64" fillId="2" borderId="4" xfId="0" applyNumberFormat="1" applyFont="1" applyFill="1" applyBorder="1" applyAlignment="1">
      <alignment horizontal="center" vertical="top"/>
    </xf>
    <xf numFmtId="0" fontId="65" fillId="2" borderId="23" xfId="0" applyFont="1" applyFill="1" applyBorder="1" applyAlignment="1">
      <alignment vertical="top" wrapText="1"/>
    </xf>
    <xf numFmtId="0" fontId="63" fillId="3" borderId="23" xfId="0" applyFont="1" applyFill="1" applyBorder="1" applyAlignment="1">
      <alignment vertical="top" wrapText="1"/>
    </xf>
    <xf numFmtId="3" fontId="68" fillId="2" borderId="4" xfId="0" applyNumberFormat="1" applyFont="1" applyFill="1" applyBorder="1" applyAlignment="1">
      <alignment vertical="top"/>
    </xf>
    <xf numFmtId="49" fontId="37" fillId="0" borderId="0" xfId="0" applyNumberFormat="1" applyFont="1" applyAlignment="1">
      <alignment horizontal="center"/>
    </xf>
    <xf numFmtId="0" fontId="18" fillId="0" borderId="0" xfId="0" applyFont="1"/>
    <xf numFmtId="0" fontId="65" fillId="2" borderId="5" xfId="10" applyFont="1" applyFill="1" applyBorder="1" applyAlignment="1">
      <alignment horizontal="center" vertical="center"/>
    </xf>
    <xf numFmtId="0" fontId="65" fillId="2" borderId="1" xfId="10" applyFont="1" applyFill="1" applyBorder="1" applyAlignment="1">
      <alignment horizontal="left" vertical="center"/>
    </xf>
    <xf numFmtId="3" fontId="65" fillId="2" borderId="3" xfId="10" applyNumberFormat="1" applyFont="1" applyFill="1" applyBorder="1" applyAlignment="1">
      <alignment horizontal="center" vertical="center"/>
    </xf>
    <xf numFmtId="167" fontId="65" fillId="2" borderId="22" xfId="3" applyNumberFormat="1" applyFont="1" applyFill="1" applyBorder="1" applyAlignment="1">
      <alignment horizontal="center" vertical="center"/>
    </xf>
    <xf numFmtId="0" fontId="65" fillId="2" borderId="22" xfId="3" applyFont="1" applyFill="1" applyBorder="1" applyAlignment="1">
      <alignment vertical="center"/>
    </xf>
    <xf numFmtId="3" fontId="65" fillId="2" borderId="5" xfId="10" applyNumberFormat="1" applyFont="1" applyFill="1" applyBorder="1" applyAlignment="1">
      <alignment vertical="center"/>
    </xf>
    <xf numFmtId="3" fontId="65" fillId="2" borderId="8" xfId="10" applyNumberFormat="1" applyFont="1" applyFill="1" applyBorder="1" applyAlignment="1">
      <alignment vertical="center"/>
    </xf>
    <xf numFmtId="3" fontId="63" fillId="2" borderId="6" xfId="0" applyNumberFormat="1" applyFont="1" applyFill="1" applyBorder="1"/>
    <xf numFmtId="16" fontId="65" fillId="2" borderId="4" xfId="10" applyNumberFormat="1" applyFont="1" applyFill="1" applyBorder="1" applyAlignment="1">
      <alignment horizontal="centerContinuous" vertical="center"/>
    </xf>
    <xf numFmtId="0" fontId="68" fillId="2" borderId="3" xfId="10" applyFont="1" applyFill="1" applyBorder="1" applyAlignment="1">
      <alignment horizontal="center" vertical="center"/>
    </xf>
    <xf numFmtId="3" fontId="63" fillId="2" borderId="6" xfId="0" applyNumberFormat="1" applyFont="1" applyFill="1" applyBorder="1" applyAlignment="1">
      <alignment vertical="top"/>
    </xf>
    <xf numFmtId="49" fontId="19" fillId="2" borderId="0" xfId="10" applyNumberFormat="1" applyFont="1" applyFill="1" applyAlignment="1">
      <alignment vertical="center"/>
    </xf>
    <xf numFmtId="0" fontId="19" fillId="2" borderId="0" xfId="10" applyFont="1" applyFill="1" applyAlignment="1">
      <alignment vertical="center"/>
    </xf>
    <xf numFmtId="0" fontId="35" fillId="2" borderId="0" xfId="10" applyFont="1" applyFill="1" applyAlignment="1">
      <alignment vertical="center"/>
    </xf>
    <xf numFmtId="3" fontId="35" fillId="2" borderId="0" xfId="10" applyNumberFormat="1" applyFont="1" applyFill="1" applyAlignment="1">
      <alignment vertical="center"/>
    </xf>
    <xf numFmtId="49" fontId="63" fillId="2" borderId="0" xfId="0" applyNumberFormat="1" applyFont="1" applyFill="1" applyAlignment="1">
      <alignment horizontal="center"/>
    </xf>
    <xf numFmtId="3" fontId="38" fillId="0" borderId="0" xfId="0" applyNumberFormat="1" applyFont="1"/>
    <xf numFmtId="0" fontId="63" fillId="2" borderId="6" xfId="0" applyFont="1" applyFill="1" applyBorder="1" applyAlignment="1">
      <alignment horizontal="center"/>
    </xf>
    <xf numFmtId="3" fontId="63" fillId="2" borderId="6" xfId="0" applyNumberFormat="1" applyFont="1" applyFill="1" applyBorder="1" applyAlignment="1">
      <alignment horizontal="center"/>
    </xf>
    <xf numFmtId="3" fontId="64" fillId="2" borderId="6" xfId="0" applyNumberFormat="1" applyFont="1" applyFill="1" applyBorder="1" applyAlignment="1">
      <alignment horizontal="center"/>
    </xf>
    <xf numFmtId="0" fontId="63" fillId="2" borderId="1" xfId="0" applyFont="1" applyFill="1" applyBorder="1" applyAlignment="1">
      <alignment horizontal="center"/>
    </xf>
    <xf numFmtId="3" fontId="63" fillId="2" borderId="1" xfId="0" applyNumberFormat="1" applyFont="1" applyFill="1" applyBorder="1" applyAlignment="1">
      <alignment horizontal="center" wrapText="1"/>
    </xf>
    <xf numFmtId="3" fontId="64" fillId="2" borderId="1" xfId="0" applyNumberFormat="1" applyFont="1" applyFill="1" applyBorder="1" applyAlignment="1">
      <alignment horizontal="center"/>
    </xf>
    <xf numFmtId="0" fontId="63" fillId="2" borderId="24" xfId="0" applyFont="1" applyFill="1" applyBorder="1" applyAlignment="1">
      <alignment vertical="top"/>
    </xf>
    <xf numFmtId="0" fontId="20" fillId="2" borderId="6" xfId="0" applyFont="1" applyFill="1" applyBorder="1" applyAlignment="1">
      <alignment vertical="top"/>
    </xf>
    <xf numFmtId="0" fontId="63" fillId="2" borderId="22" xfId="0" applyFont="1" applyFill="1" applyBorder="1" applyAlignment="1">
      <alignment horizontal="left" vertical="top"/>
    </xf>
    <xf numFmtId="0" fontId="64" fillId="2" borderId="26" xfId="11" applyFont="1" applyFill="1" applyBorder="1" applyAlignment="1">
      <alignment vertical="top" wrapText="1"/>
    </xf>
    <xf numFmtId="3" fontId="64" fillId="2" borderId="4" xfId="0" applyNumberFormat="1" applyFont="1" applyFill="1" applyBorder="1" applyAlignment="1">
      <alignment vertical="top"/>
    </xf>
    <xf numFmtId="3" fontId="33" fillId="2" borderId="4" xfId="0" applyNumberFormat="1" applyFont="1" applyFill="1" applyBorder="1" applyAlignment="1">
      <alignment vertical="top"/>
    </xf>
    <xf numFmtId="0" fontId="63" fillId="2" borderId="2" xfId="0" applyFont="1" applyFill="1" applyBorder="1" applyAlignment="1">
      <alignment vertical="top"/>
    </xf>
    <xf numFmtId="3" fontId="63" fillId="2" borderId="3" xfId="0" applyNumberFormat="1" applyFont="1" applyFill="1" applyBorder="1" applyAlignment="1">
      <alignment vertical="top"/>
    </xf>
    <xf numFmtId="0" fontId="20" fillId="2" borderId="13" xfId="0" applyFont="1" applyFill="1" applyBorder="1" applyAlignment="1">
      <alignment vertical="top"/>
    </xf>
    <xf numFmtId="0" fontId="20" fillId="2" borderId="5" xfId="0" applyFont="1" applyFill="1" applyBorder="1" applyAlignment="1">
      <alignment horizontal="left" vertical="top"/>
    </xf>
    <xf numFmtId="0" fontId="71" fillId="2" borderId="22" xfId="0" applyFont="1" applyFill="1" applyBorder="1" applyAlignment="1">
      <alignment vertical="top"/>
    </xf>
    <xf numFmtId="0" fontId="20" fillId="2" borderId="5" xfId="0" applyFont="1" applyFill="1" applyBorder="1" applyAlignment="1">
      <alignment horizontal="left" vertical="top" wrapText="1"/>
    </xf>
    <xf numFmtId="3" fontId="71" fillId="2" borderId="5" xfId="0" applyNumberFormat="1" applyFont="1" applyFill="1" applyBorder="1" applyAlignment="1">
      <alignment vertical="top"/>
    </xf>
    <xf numFmtId="3" fontId="64" fillId="2" borderId="5" xfId="0" applyNumberFormat="1" applyFont="1" applyFill="1" applyBorder="1" applyAlignment="1">
      <alignment vertical="top"/>
    </xf>
    <xf numFmtId="0" fontId="33" fillId="2" borderId="5" xfId="0" applyFont="1" applyFill="1" applyBorder="1" applyAlignment="1">
      <alignment horizontal="left" vertical="top" wrapText="1"/>
    </xf>
    <xf numFmtId="0" fontId="71" fillId="2" borderId="22" xfId="0" applyFont="1" applyFill="1" applyBorder="1" applyAlignment="1">
      <alignment vertical="top" wrapText="1"/>
    </xf>
    <xf numFmtId="0" fontId="33" fillId="2" borderId="5" xfId="0" applyFont="1" applyFill="1" applyBorder="1" applyAlignment="1">
      <alignment horizontal="left" vertical="top"/>
    </xf>
    <xf numFmtId="0" fontId="71" fillId="3" borderId="22" xfId="0" applyFont="1" applyFill="1" applyBorder="1" applyAlignment="1">
      <alignment horizontal="left" vertical="top"/>
    </xf>
    <xf numFmtId="3" fontId="20" fillId="2" borderId="5" xfId="0" applyNumberFormat="1" applyFont="1" applyFill="1" applyBorder="1" applyAlignment="1">
      <alignment horizontal="left" vertical="top"/>
    </xf>
    <xf numFmtId="0" fontId="63" fillId="2" borderId="4" xfId="0" applyFont="1" applyFill="1" applyBorder="1" applyAlignment="1">
      <alignment vertical="top"/>
    </xf>
    <xf numFmtId="0" fontId="20" fillId="2" borderId="4" xfId="0" applyFont="1" applyFill="1" applyBorder="1" applyAlignment="1">
      <alignment horizontal="left" vertical="top"/>
    </xf>
    <xf numFmtId="3" fontId="66" fillId="0" borderId="0" xfId="0" applyNumberFormat="1" applyFont="1"/>
    <xf numFmtId="3" fontId="18" fillId="0" borderId="0" xfId="0" applyNumberFormat="1" applyFont="1"/>
    <xf numFmtId="0" fontId="73" fillId="0" borderId="0" xfId="0" applyFont="1"/>
    <xf numFmtId="0" fontId="73" fillId="0" borderId="15" xfId="0" applyFont="1" applyBorder="1" applyAlignment="1">
      <alignment horizontal="center"/>
    </xf>
    <xf numFmtId="0" fontId="74" fillId="0" borderId="11" xfId="0" applyFont="1" applyBorder="1" applyAlignment="1">
      <alignment horizontal="center"/>
    </xf>
    <xf numFmtId="0" fontId="74" fillId="0" borderId="15" xfId="0" applyFont="1" applyBorder="1" applyAlignment="1">
      <alignment horizontal="center"/>
    </xf>
    <xf numFmtId="0" fontId="74" fillId="0" borderId="6" xfId="0" applyFont="1" applyBorder="1" applyAlignment="1">
      <alignment horizontal="center"/>
    </xf>
    <xf numFmtId="0" fontId="73" fillId="0" borderId="0" xfId="0" applyFont="1" applyAlignment="1">
      <alignment horizontal="center"/>
    </xf>
    <xf numFmtId="0" fontId="75" fillId="0" borderId="8" xfId="0" applyFont="1" applyBorder="1" applyAlignment="1">
      <alignment horizontal="center"/>
    </xf>
    <xf numFmtId="0" fontId="76" fillId="0" borderId="14" xfId="0" applyFont="1" applyBorder="1" applyAlignment="1">
      <alignment horizontal="center"/>
    </xf>
    <xf numFmtId="0" fontId="75" fillId="0" borderId="1" xfId="0" applyFont="1" applyBorder="1" applyAlignment="1">
      <alignment horizontal="center"/>
    </xf>
    <xf numFmtId="0" fontId="76" fillId="0" borderId="1" xfId="0" quotePrefix="1" applyFont="1" applyBorder="1" applyAlignment="1">
      <alignment horizontal="center"/>
    </xf>
    <xf numFmtId="0" fontId="75" fillId="0" borderId="0" xfId="0" applyFont="1" applyAlignment="1">
      <alignment horizontal="center"/>
    </xf>
    <xf numFmtId="49" fontId="74" fillId="0" borderId="8" xfId="0" applyNumberFormat="1" applyFont="1" applyBorder="1"/>
    <xf numFmtId="0" fontId="74" fillId="0" borderId="11" xfId="0" applyFont="1" applyBorder="1"/>
    <xf numFmtId="3" fontId="73" fillId="0" borderId="6" xfId="0" applyNumberFormat="1" applyFont="1" applyBorder="1"/>
    <xf numFmtId="3" fontId="73" fillId="0" borderId="6" xfId="0" applyNumberFormat="1" applyFont="1" applyBorder="1" applyAlignment="1">
      <alignment horizontal="right"/>
    </xf>
    <xf numFmtId="3" fontId="75" fillId="0" borderId="6" xfId="0" applyNumberFormat="1" applyFont="1" applyBorder="1" applyAlignment="1">
      <alignment horizontal="center"/>
    </xf>
    <xf numFmtId="49" fontId="73" fillId="0" borderId="8" xfId="0" applyNumberFormat="1" applyFont="1" applyBorder="1"/>
    <xf numFmtId="0" fontId="73" fillId="0" borderId="7" xfId="0" applyFont="1" applyBorder="1"/>
    <xf numFmtId="3" fontId="73" fillId="0" borderId="5" xfId="0" applyNumberFormat="1" applyFont="1" applyBorder="1"/>
    <xf numFmtId="3" fontId="73" fillId="0" borderId="5" xfId="0" applyNumberFormat="1" applyFont="1" applyBorder="1" applyAlignment="1">
      <alignment horizontal="right"/>
    </xf>
    <xf numFmtId="3" fontId="75" fillId="0" borderId="5" xfId="0" applyNumberFormat="1" applyFont="1" applyBorder="1" applyAlignment="1">
      <alignment horizontal="center"/>
    </xf>
    <xf numFmtId="49" fontId="74" fillId="0" borderId="2" xfId="0" applyNumberFormat="1" applyFont="1" applyBorder="1"/>
    <xf numFmtId="0" fontId="74" fillId="0" borderId="13" xfId="0" applyFont="1" applyBorder="1"/>
    <xf numFmtId="3" fontId="74" fillId="0" borderId="4" xfId="0" applyNumberFormat="1" applyFont="1" applyBorder="1"/>
    <xf numFmtId="0" fontId="75" fillId="0" borderId="4" xfId="0" applyFont="1" applyBorder="1"/>
    <xf numFmtId="0" fontId="73" fillId="0" borderId="7" xfId="0" applyFont="1" applyBorder="1" applyAlignment="1">
      <alignment wrapText="1"/>
    </xf>
    <xf numFmtId="3" fontId="76" fillId="0" borderId="4" xfId="0" applyNumberFormat="1" applyFont="1" applyBorder="1"/>
    <xf numFmtId="49" fontId="73" fillId="0" borderId="2" xfId="0" applyNumberFormat="1" applyFont="1" applyBorder="1"/>
    <xf numFmtId="0" fontId="74" fillId="0" borderId="7" xfId="0" applyFont="1" applyBorder="1"/>
    <xf numFmtId="0" fontId="75" fillId="0" borderId="5" xfId="0" applyFont="1" applyBorder="1" applyAlignment="1">
      <alignment horizontal="center"/>
    </xf>
    <xf numFmtId="3" fontId="73" fillId="0" borderId="5" xfId="0" quotePrefix="1" applyNumberFormat="1" applyFont="1" applyBorder="1" applyAlignment="1">
      <alignment horizontal="right"/>
    </xf>
    <xf numFmtId="0" fontId="73" fillId="0" borderId="5" xfId="0" applyFont="1" applyBorder="1"/>
    <xf numFmtId="3" fontId="76" fillId="0" borderId="4" xfId="0" applyNumberFormat="1" applyFont="1" applyBorder="1" applyAlignment="1">
      <alignment horizontal="center"/>
    </xf>
    <xf numFmtId="49" fontId="73" fillId="0" borderId="10" xfId="0" applyNumberFormat="1" applyFont="1" applyBorder="1"/>
    <xf numFmtId="0" fontId="73" fillId="0" borderId="4" xfId="0" applyFont="1" applyBorder="1"/>
    <xf numFmtId="0" fontId="74" fillId="0" borderId="0" xfId="0" applyFont="1"/>
    <xf numFmtId="168" fontId="74" fillId="0" borderId="0" xfId="0" applyNumberFormat="1" applyFont="1"/>
    <xf numFmtId="168" fontId="73" fillId="0" borderId="0" xfId="0" applyNumberFormat="1" applyFont="1"/>
    <xf numFmtId="0" fontId="68" fillId="2" borderId="4" xfId="0" applyFont="1" applyFill="1" applyBorder="1" applyAlignment="1">
      <alignment horizontal="center"/>
    </xf>
    <xf numFmtId="3" fontId="37" fillId="0" borderId="5" xfId="5" applyNumberFormat="1" applyFont="1" applyBorder="1" applyAlignment="1">
      <alignment horizontal="center"/>
    </xf>
    <xf numFmtId="3" fontId="37" fillId="0" borderId="7" xfId="5" applyNumberFormat="1" applyFont="1" applyBorder="1"/>
    <xf numFmtId="3" fontId="37" fillId="0" borderId="5" xfId="5" applyNumberFormat="1" applyFont="1" applyBorder="1" applyAlignment="1">
      <alignment horizontal="center" vertical="top"/>
    </xf>
    <xf numFmtId="3" fontId="37" fillId="0" borderId="5" xfId="5" applyNumberFormat="1" applyFont="1" applyBorder="1" applyAlignment="1">
      <alignment horizontal="left" vertical="top" wrapText="1"/>
    </xf>
    <xf numFmtId="3" fontId="49" fillId="0" borderId="4" xfId="5" applyNumberFormat="1" applyFont="1" applyBorder="1" applyAlignment="1">
      <alignment horizontal="center"/>
    </xf>
    <xf numFmtId="3" fontId="49" fillId="0" borderId="6" xfId="5" applyNumberFormat="1" applyFont="1" applyBorder="1" applyAlignment="1">
      <alignment horizontal="center"/>
    </xf>
    <xf numFmtId="3" fontId="49" fillId="0" borderId="4" xfId="5" applyNumberFormat="1" applyFont="1" applyBorder="1" applyAlignment="1">
      <alignment horizontal="center" vertical="top"/>
    </xf>
    <xf numFmtId="3" fontId="49" fillId="0" borderId="4" xfId="5" applyNumberFormat="1" applyFont="1" applyBorder="1" applyAlignment="1">
      <alignment horizontal="left" wrapText="1"/>
    </xf>
    <xf numFmtId="3" fontId="49" fillId="0" borderId="3" xfId="5" applyNumberFormat="1" applyFont="1" applyBorder="1"/>
    <xf numFmtId="3" fontId="79" fillId="0" borderId="0" xfId="5" applyNumberFormat="1" applyFont="1"/>
    <xf numFmtId="3" fontId="37" fillId="0" borderId="6" xfId="5" applyNumberFormat="1" applyFont="1" applyBorder="1" applyAlignment="1">
      <alignment horizontal="center"/>
    </xf>
    <xf numFmtId="3" fontId="37" fillId="0" borderId="6" xfId="5" applyNumberFormat="1" applyFont="1" applyBorder="1" applyAlignment="1">
      <alignment horizontal="left" wrapText="1"/>
    </xf>
    <xf numFmtId="3" fontId="37" fillId="0" borderId="12" xfId="5" applyNumberFormat="1" applyFont="1" applyBorder="1"/>
    <xf numFmtId="3" fontId="37" fillId="0" borderId="5" xfId="5" applyNumberFormat="1" applyFont="1" applyBorder="1" applyAlignment="1">
      <alignment horizontal="left" wrapText="1"/>
    </xf>
    <xf numFmtId="3" fontId="37" fillId="0" borderId="5" xfId="5" applyNumberFormat="1" applyFont="1" applyBorder="1" applyAlignment="1">
      <alignment wrapText="1"/>
    </xf>
    <xf numFmtId="3" fontId="33" fillId="0" borderId="0" xfId="5" applyNumberFormat="1" applyFont="1"/>
    <xf numFmtId="3" fontId="37" fillId="0" borderId="1" xfId="5" applyNumberFormat="1" applyFont="1" applyBorder="1" applyAlignment="1">
      <alignment horizontal="center" vertical="top"/>
    </xf>
    <xf numFmtId="3" fontId="37" fillId="0" borderId="1" xfId="5" applyNumberFormat="1" applyFont="1" applyBorder="1" applyAlignment="1">
      <alignment wrapText="1"/>
    </xf>
    <xf numFmtId="3" fontId="37" fillId="0" borderId="6" xfId="5" applyNumberFormat="1" applyFont="1" applyBorder="1" applyAlignment="1">
      <alignment horizontal="center" vertical="top"/>
    </xf>
    <xf numFmtId="3" fontId="37" fillId="0" borderId="11" xfId="5" applyNumberFormat="1" applyFont="1" applyBorder="1"/>
    <xf numFmtId="3" fontId="37" fillId="0" borderId="7" xfId="5" quotePrefix="1" applyNumberFormat="1" applyFont="1" applyBorder="1"/>
    <xf numFmtId="3" fontId="37" fillId="0" borderId="5" xfId="5" quotePrefix="1" applyNumberFormat="1" applyFont="1" applyBorder="1"/>
    <xf numFmtId="3" fontId="49" fillId="0" borderId="4" xfId="5" applyNumberFormat="1" applyFont="1" applyBorder="1" applyAlignment="1">
      <alignment horizontal="left" vertical="top"/>
    </xf>
    <xf numFmtId="3" fontId="49" fillId="0" borderId="4" xfId="5" applyNumberFormat="1" applyFont="1" applyBorder="1" applyAlignment="1">
      <alignment wrapText="1"/>
    </xf>
    <xf numFmtId="3" fontId="49" fillId="0" borderId="0" xfId="5" applyNumberFormat="1" applyFont="1" applyAlignment="1">
      <alignment horizontal="center" vertical="top"/>
    </xf>
    <xf numFmtId="3" fontId="37" fillId="0" borderId="0" xfId="5" applyNumberFormat="1" applyFont="1" applyAlignment="1">
      <alignment wrapText="1"/>
    </xf>
    <xf numFmtId="3" fontId="49" fillId="0" borderId="0" xfId="5" applyNumberFormat="1" applyFont="1"/>
    <xf numFmtId="3" fontId="37" fillId="0" borderId="0" xfId="5" applyNumberFormat="1" applyFont="1" applyAlignment="1">
      <alignment horizontal="center"/>
    </xf>
    <xf numFmtId="0" fontId="56" fillId="2" borderId="0" xfId="13" applyFont="1" applyFill="1" applyAlignment="1">
      <alignment vertical="center"/>
    </xf>
    <xf numFmtId="0" fontId="56" fillId="2" borderId="0" xfId="13" applyFont="1" applyFill="1" applyAlignment="1">
      <alignment horizontal="center" vertical="center" wrapText="1"/>
    </xf>
    <xf numFmtId="0" fontId="84" fillId="2" borderId="42" xfId="13" applyFont="1" applyFill="1" applyBorder="1" applyAlignment="1">
      <alignment horizontal="center" vertical="center" wrapText="1" shrinkToFit="1"/>
    </xf>
    <xf numFmtId="0" fontId="84" fillId="2" borderId="43" xfId="13" applyFont="1" applyFill="1" applyBorder="1" applyAlignment="1">
      <alignment horizontal="center" vertical="center" wrapText="1"/>
    </xf>
    <xf numFmtId="0" fontId="84" fillId="2" borderId="44" xfId="13" applyFont="1" applyFill="1" applyBorder="1" applyAlignment="1">
      <alignment horizontal="center" vertical="center" wrapText="1"/>
    </xf>
    <xf numFmtId="0" fontId="84" fillId="2" borderId="45" xfId="13" applyFont="1" applyFill="1" applyBorder="1" applyAlignment="1">
      <alignment horizontal="center" vertical="center" wrapText="1"/>
    </xf>
    <xf numFmtId="0" fontId="84" fillId="2" borderId="46" xfId="13" applyFont="1" applyFill="1" applyBorder="1" applyAlignment="1">
      <alignment horizontal="center" vertical="center" wrapText="1"/>
    </xf>
    <xf numFmtId="0" fontId="84" fillId="2" borderId="42" xfId="13" applyFont="1" applyFill="1" applyBorder="1" applyAlignment="1">
      <alignment horizontal="center" vertical="center"/>
    </xf>
    <xf numFmtId="165" fontId="84" fillId="2" borderId="42" xfId="14" applyNumberFormat="1" applyFont="1" applyFill="1" applyBorder="1" applyAlignment="1">
      <alignment horizontal="center" vertical="center"/>
    </xf>
    <xf numFmtId="0" fontId="84" fillId="2" borderId="47" xfId="13" applyFont="1" applyFill="1" applyBorder="1" applyAlignment="1">
      <alignment horizontal="center" vertical="center" wrapText="1"/>
    </xf>
    <xf numFmtId="0" fontId="84" fillId="2" borderId="42" xfId="13" applyFont="1" applyFill="1" applyBorder="1" applyAlignment="1">
      <alignment horizontal="center" vertical="center" wrapText="1"/>
    </xf>
    <xf numFmtId="0" fontId="84" fillId="2" borderId="0" xfId="13" applyFont="1" applyFill="1" applyAlignment="1">
      <alignment horizontal="center" vertical="center" wrapText="1"/>
    </xf>
    <xf numFmtId="0" fontId="81" fillId="2" borderId="40" xfId="13" quotePrefix="1" applyFont="1" applyFill="1" applyBorder="1" applyAlignment="1">
      <alignment vertical="center" shrinkToFit="1"/>
    </xf>
    <xf numFmtId="0" fontId="82" fillId="2" borderId="48" xfId="13" applyFont="1" applyFill="1" applyBorder="1" applyAlignment="1">
      <alignment vertical="center" wrapText="1"/>
    </xf>
    <xf numFmtId="4" fontId="56" fillId="2" borderId="49" xfId="13" applyNumberFormat="1" applyFont="1" applyFill="1" applyBorder="1" applyAlignment="1">
      <alignment vertical="center"/>
    </xf>
    <xf numFmtId="3" fontId="56" fillId="2" borderId="1" xfId="13" applyNumberFormat="1" applyFont="1" applyFill="1" applyBorder="1" applyAlignment="1">
      <alignment vertical="center"/>
    </xf>
    <xf numFmtId="3" fontId="56" fillId="2" borderId="41" xfId="13" applyNumberFormat="1" applyFont="1" applyFill="1" applyBorder="1" applyAlignment="1">
      <alignment vertical="center"/>
    </xf>
    <xf numFmtId="165" fontId="82" fillId="2" borderId="40" xfId="14" applyNumberFormat="1" applyFont="1" applyFill="1" applyBorder="1" applyAlignment="1">
      <alignment vertical="center"/>
    </xf>
    <xf numFmtId="49" fontId="81" fillId="2" borderId="9" xfId="13" applyNumberFormat="1" applyFont="1" applyFill="1" applyBorder="1" applyAlignment="1">
      <alignment horizontal="left" vertical="center" wrapText="1"/>
    </xf>
    <xf numFmtId="49" fontId="81" fillId="2" borderId="50" xfId="13" applyNumberFormat="1" applyFont="1" applyFill="1" applyBorder="1" applyAlignment="1">
      <alignment horizontal="left" vertical="center" wrapText="1"/>
    </xf>
    <xf numFmtId="0" fontId="85" fillId="2" borderId="37" xfId="13" quotePrefix="1" applyFont="1" applyFill="1" applyBorder="1" applyAlignment="1">
      <alignment vertical="center" shrinkToFit="1"/>
    </xf>
    <xf numFmtId="0" fontId="86" fillId="2" borderId="51" xfId="13" applyFont="1" applyFill="1" applyBorder="1" applyAlignment="1">
      <alignment vertical="center" wrapText="1"/>
    </xf>
    <xf numFmtId="4" fontId="87" fillId="2" borderId="52" xfId="13" applyNumberFormat="1" applyFont="1" applyFill="1" applyBorder="1" applyAlignment="1">
      <alignment vertical="center"/>
    </xf>
    <xf numFmtId="3" fontId="87" fillId="2" borderId="5" xfId="13" applyNumberFormat="1" applyFont="1" applyFill="1" applyBorder="1" applyAlignment="1">
      <alignment vertical="center"/>
    </xf>
    <xf numFmtId="3" fontId="87" fillId="2" borderId="53" xfId="13" applyNumberFormat="1" applyFont="1" applyFill="1" applyBorder="1" applyAlignment="1">
      <alignment vertical="center"/>
    </xf>
    <xf numFmtId="4" fontId="40" fillId="2" borderId="52" xfId="13" applyNumberFormat="1" applyFont="1" applyFill="1" applyBorder="1" applyAlignment="1">
      <alignment vertical="center"/>
    </xf>
    <xf numFmtId="165" fontId="88" fillId="2" borderId="37" xfId="14" applyNumberFormat="1" applyFont="1" applyFill="1" applyBorder="1" applyAlignment="1">
      <alignment vertical="center"/>
    </xf>
    <xf numFmtId="3" fontId="89" fillId="2" borderId="0" xfId="13" applyNumberFormat="1" applyFont="1" applyFill="1" applyAlignment="1">
      <alignment vertical="center" wrapText="1"/>
    </xf>
    <xf numFmtId="49" fontId="81" fillId="2" borderId="37" xfId="13" applyNumberFormat="1" applyFont="1" applyFill="1" applyBorder="1" applyAlignment="1">
      <alignment horizontal="left" vertical="center" wrapText="1"/>
    </xf>
    <xf numFmtId="0" fontId="87" fillId="2" borderId="0" xfId="13" applyFont="1" applyFill="1" applyAlignment="1">
      <alignment vertical="center"/>
    </xf>
    <xf numFmtId="0" fontId="86" fillId="2" borderId="52" xfId="13" applyFont="1" applyFill="1" applyBorder="1" applyAlignment="1">
      <alignment vertical="center" wrapText="1"/>
    </xf>
    <xf numFmtId="3" fontId="89" fillId="2" borderId="52" xfId="13" applyNumberFormat="1" applyFont="1" applyFill="1" applyBorder="1" applyAlignment="1">
      <alignment vertical="center" wrapText="1"/>
    </xf>
    <xf numFmtId="0" fontId="86" fillId="2" borderId="49" xfId="13" applyFont="1" applyFill="1" applyBorder="1" applyAlignment="1">
      <alignment vertical="center" wrapText="1"/>
    </xf>
    <xf numFmtId="169" fontId="87" fillId="2" borderId="52" xfId="13" applyNumberFormat="1" applyFont="1" applyFill="1" applyBorder="1" applyAlignment="1">
      <alignment vertical="center"/>
    </xf>
    <xf numFmtId="3" fontId="89" fillId="2" borderId="49" xfId="13" applyNumberFormat="1" applyFont="1" applyFill="1" applyBorder="1" applyAlignment="1">
      <alignment vertical="center" wrapText="1"/>
    </xf>
    <xf numFmtId="0" fontId="81" fillId="2" borderId="54" xfId="13" applyFont="1" applyFill="1" applyBorder="1" applyAlignment="1">
      <alignment vertical="center" shrinkToFit="1"/>
    </xf>
    <xf numFmtId="0" fontId="82" fillId="2" borderId="55" xfId="13" applyFont="1" applyFill="1" applyBorder="1" applyAlignment="1">
      <alignment vertical="center" wrapText="1"/>
    </xf>
    <xf numFmtId="3" fontId="56" fillId="2" borderId="55" xfId="13" applyNumberFormat="1" applyFont="1" applyFill="1" applyBorder="1" applyAlignment="1">
      <alignment vertical="center"/>
    </xf>
    <xf numFmtId="3" fontId="56" fillId="2" borderId="4" xfId="13" applyNumberFormat="1" applyFont="1" applyFill="1" applyBorder="1" applyAlignment="1">
      <alignment vertical="center"/>
    </xf>
    <xf numFmtId="3" fontId="56" fillId="2" borderId="56" xfId="13" applyNumberFormat="1" applyFont="1" applyFill="1" applyBorder="1" applyAlignment="1">
      <alignment vertical="center"/>
    </xf>
    <xf numFmtId="49" fontId="81" fillId="2" borderId="3" xfId="13" applyNumberFormat="1" applyFont="1" applyFill="1" applyBorder="1" applyAlignment="1">
      <alignment horizontal="left" vertical="center" wrapText="1"/>
    </xf>
    <xf numFmtId="3" fontId="18" fillId="2" borderId="49" xfId="13" applyNumberFormat="1" applyFont="1" applyFill="1" applyBorder="1" applyAlignment="1">
      <alignment vertical="center"/>
    </xf>
    <xf numFmtId="3" fontId="18" fillId="2" borderId="1" xfId="13" applyNumberFormat="1" applyFont="1" applyFill="1" applyBorder="1" applyAlignment="1">
      <alignment vertical="center"/>
    </xf>
    <xf numFmtId="49" fontId="81" fillId="2" borderId="40" xfId="13" applyNumberFormat="1" applyFont="1" applyFill="1" applyBorder="1" applyAlignment="1">
      <alignment horizontal="left" vertical="center" wrapText="1"/>
    </xf>
    <xf numFmtId="3" fontId="18" fillId="2" borderId="55" xfId="13" applyNumberFormat="1" applyFont="1" applyFill="1" applyBorder="1" applyAlignment="1">
      <alignment vertical="center"/>
    </xf>
    <xf numFmtId="3" fontId="18" fillId="2" borderId="4" xfId="13" applyNumberFormat="1" applyFont="1" applyFill="1" applyBorder="1" applyAlignment="1">
      <alignment vertical="center"/>
    </xf>
    <xf numFmtId="49" fontId="81" fillId="2" borderId="40" xfId="13" quotePrefix="1" applyNumberFormat="1" applyFont="1" applyFill="1" applyBorder="1" applyAlignment="1">
      <alignment horizontal="left" vertical="center" wrapText="1"/>
    </xf>
    <xf numFmtId="3" fontId="40" fillId="2" borderId="52" xfId="13" applyNumberFormat="1" applyFont="1" applyFill="1" applyBorder="1" applyAlignment="1">
      <alignment vertical="center"/>
    </xf>
    <xf numFmtId="49" fontId="81" fillId="2" borderId="54" xfId="13" applyNumberFormat="1" applyFont="1" applyFill="1" applyBorder="1" applyAlignment="1">
      <alignment horizontal="left" vertical="center" wrapText="1"/>
    </xf>
    <xf numFmtId="0" fontId="81" fillId="2" borderId="57" xfId="13" applyFont="1" applyFill="1" applyBorder="1" applyAlignment="1">
      <alignment horizontal="left" vertical="center" wrapText="1" shrinkToFit="1"/>
    </xf>
    <xf numFmtId="0" fontId="82" fillId="2" borderId="34" xfId="13" applyFont="1" applyFill="1" applyBorder="1" applyAlignment="1">
      <alignment vertical="center" wrapText="1"/>
    </xf>
    <xf numFmtId="3" fontId="56" fillId="2" borderId="34" xfId="13" applyNumberFormat="1" applyFont="1" applyFill="1" applyBorder="1" applyAlignment="1">
      <alignment vertical="center"/>
    </xf>
    <xf numFmtId="3" fontId="56" fillId="2" borderId="58" xfId="13" applyNumberFormat="1" applyFont="1" applyFill="1" applyBorder="1" applyAlignment="1">
      <alignment vertical="center"/>
    </xf>
    <xf numFmtId="3" fontId="56" fillId="2" borderId="59" xfId="13" applyNumberFormat="1" applyFont="1" applyFill="1" applyBorder="1" applyAlignment="1">
      <alignment vertical="center"/>
    </xf>
    <xf numFmtId="165" fontId="82" fillId="2" borderId="57" xfId="14" applyNumberFormat="1" applyFont="1" applyFill="1" applyBorder="1" applyAlignment="1">
      <alignment vertical="center"/>
    </xf>
    <xf numFmtId="49" fontId="81" fillId="2" borderId="35" xfId="13" applyNumberFormat="1" applyFont="1" applyFill="1" applyBorder="1" applyAlignment="1">
      <alignment horizontal="left" vertical="center" wrapText="1"/>
    </xf>
    <xf numFmtId="49" fontId="81" fillId="2" borderId="57" xfId="13" applyNumberFormat="1" applyFont="1" applyFill="1" applyBorder="1" applyAlignment="1">
      <alignment horizontal="left" vertical="center" wrapText="1"/>
    </xf>
    <xf numFmtId="0" fontId="72" fillId="2" borderId="37" xfId="13" quotePrefix="1" applyFont="1" applyFill="1" applyBorder="1" applyAlignment="1">
      <alignment vertical="center" shrinkToFit="1"/>
    </xf>
    <xf numFmtId="0" fontId="84" fillId="2" borderId="52" xfId="13" applyFont="1" applyFill="1" applyBorder="1" applyAlignment="1">
      <alignment vertical="center" wrapText="1"/>
    </xf>
    <xf numFmtId="164" fontId="40" fillId="2" borderId="52" xfId="13" applyNumberFormat="1" applyFont="1" applyFill="1" applyBorder="1" applyAlignment="1">
      <alignment vertical="center"/>
    </xf>
    <xf numFmtId="3" fontId="40" fillId="2" borderId="5" xfId="13" applyNumberFormat="1" applyFont="1" applyFill="1" applyBorder="1" applyAlignment="1">
      <alignment vertical="center"/>
    </xf>
    <xf numFmtId="3" fontId="40" fillId="2" borderId="53" xfId="13" applyNumberFormat="1" applyFont="1" applyFill="1" applyBorder="1" applyAlignment="1">
      <alignment vertical="center"/>
    </xf>
    <xf numFmtId="3" fontId="81" fillId="2" borderId="0" xfId="13" applyNumberFormat="1" applyFont="1" applyFill="1" applyAlignment="1">
      <alignment horizontal="left" vertical="center" wrapText="1"/>
    </xf>
    <xf numFmtId="3" fontId="81" fillId="2" borderId="33" xfId="13" applyNumberFormat="1" applyFont="1" applyFill="1" applyBorder="1" applyAlignment="1">
      <alignment horizontal="left" vertical="center" wrapText="1"/>
    </xf>
    <xf numFmtId="0" fontId="40" fillId="2" borderId="0" xfId="13" applyFont="1" applyFill="1" applyAlignment="1">
      <alignment vertical="center"/>
    </xf>
    <xf numFmtId="3" fontId="81" fillId="2" borderId="37" xfId="13" applyNumberFormat="1" applyFont="1" applyFill="1" applyBorder="1" applyAlignment="1">
      <alignment horizontal="left" vertical="center" wrapText="1"/>
    </xf>
    <xf numFmtId="3" fontId="72" fillId="2" borderId="37" xfId="13" applyNumberFormat="1" applyFont="1" applyFill="1" applyBorder="1" applyAlignment="1">
      <alignment horizontal="left" vertical="center" wrapText="1"/>
    </xf>
    <xf numFmtId="0" fontId="81" fillId="2" borderId="37" xfId="13" quotePrefix="1" applyFont="1" applyFill="1" applyBorder="1" applyAlignment="1">
      <alignment vertical="center" shrinkToFit="1"/>
    </xf>
    <xf numFmtId="0" fontId="82" fillId="2" borderId="52" xfId="13" applyFont="1" applyFill="1" applyBorder="1" applyAlignment="1">
      <alignment vertical="center" wrapText="1"/>
    </xf>
    <xf numFmtId="164" fontId="90" fillId="2" borderId="52" xfId="13" applyNumberFormat="1" applyFont="1" applyFill="1" applyBorder="1" applyAlignment="1">
      <alignment vertical="center"/>
    </xf>
    <xf numFmtId="3" fontId="90" fillId="2" borderId="5" xfId="13" applyNumberFormat="1" applyFont="1" applyFill="1" applyBorder="1" applyAlignment="1">
      <alignment vertical="center"/>
    </xf>
    <xf numFmtId="3" fontId="90" fillId="2" borderId="53" xfId="13" applyNumberFormat="1" applyFont="1" applyFill="1" applyBorder="1" applyAlignment="1">
      <alignment vertical="center"/>
    </xf>
    <xf numFmtId="0" fontId="90" fillId="2" borderId="0" xfId="13" applyFont="1" applyFill="1" applyAlignment="1">
      <alignment vertical="center"/>
    </xf>
    <xf numFmtId="3" fontId="90" fillId="2" borderId="41" xfId="13" applyNumberFormat="1" applyFont="1" applyFill="1" applyBorder="1" applyAlignment="1">
      <alignment vertical="center"/>
    </xf>
    <xf numFmtId="3" fontId="40" fillId="2" borderId="40" xfId="13" applyNumberFormat="1" applyFont="1" applyFill="1" applyBorder="1" applyAlignment="1">
      <alignment vertical="center"/>
    </xf>
    <xf numFmtId="3" fontId="81" fillId="2" borderId="31" xfId="13" applyNumberFormat="1" applyFont="1" applyFill="1" applyBorder="1" applyAlignment="1">
      <alignment horizontal="left" vertical="center" wrapText="1"/>
    </xf>
    <xf numFmtId="3" fontId="81" fillId="2" borderId="40" xfId="13" applyNumberFormat="1" applyFont="1" applyFill="1" applyBorder="1" applyAlignment="1">
      <alignment horizontal="left" vertical="center" wrapText="1"/>
    </xf>
    <xf numFmtId="0" fontId="89" fillId="2" borderId="37" xfId="13" quotePrefix="1" applyFont="1" applyFill="1" applyBorder="1" applyAlignment="1">
      <alignment vertical="center" shrinkToFit="1"/>
    </xf>
    <xf numFmtId="0" fontId="91" fillId="2" borderId="52" xfId="13" applyFont="1" applyFill="1" applyBorder="1" applyAlignment="1">
      <alignment vertical="center" wrapText="1"/>
    </xf>
    <xf numFmtId="3" fontId="89" fillId="2" borderId="0" xfId="13" applyNumberFormat="1" applyFont="1" applyFill="1" applyAlignment="1">
      <alignment horizontal="left" vertical="center" wrapText="1"/>
    </xf>
    <xf numFmtId="3" fontId="89" fillId="2" borderId="60" xfId="13" applyNumberFormat="1" applyFont="1" applyFill="1" applyBorder="1" applyAlignment="1">
      <alignment horizontal="left" vertical="center" wrapText="1"/>
    </xf>
    <xf numFmtId="0" fontId="92" fillId="2" borderId="0" xfId="13" applyFont="1" applyFill="1" applyAlignment="1">
      <alignment vertical="center"/>
    </xf>
    <xf numFmtId="3" fontId="93" fillId="2" borderId="0" xfId="13" applyNumberFormat="1" applyFont="1" applyFill="1" applyAlignment="1">
      <alignment vertical="center" wrapText="1"/>
    </xf>
    <xf numFmtId="3" fontId="93" fillId="2" borderId="37" xfId="13" applyNumberFormat="1" applyFont="1" applyFill="1" applyBorder="1" applyAlignment="1">
      <alignment vertical="center" wrapText="1"/>
    </xf>
    <xf numFmtId="170" fontId="40" fillId="2" borderId="52" xfId="13" applyNumberFormat="1" applyFont="1" applyFill="1" applyBorder="1" applyAlignment="1">
      <alignment vertical="center"/>
    </xf>
    <xf numFmtId="3" fontId="93" fillId="2" borderId="37" xfId="13" applyNumberFormat="1" applyFont="1" applyFill="1" applyBorder="1" applyAlignment="1">
      <alignment horizontal="left" vertical="center" wrapText="1"/>
    </xf>
    <xf numFmtId="3" fontId="90" fillId="2" borderId="52" xfId="13" applyNumberFormat="1" applyFont="1" applyFill="1" applyBorder="1" applyAlignment="1">
      <alignment vertical="center"/>
    </xf>
    <xf numFmtId="0" fontId="81" fillId="2" borderId="61" xfId="13" applyFont="1" applyFill="1" applyBorder="1" applyAlignment="1">
      <alignment vertical="center" shrinkToFit="1"/>
    </xf>
    <xf numFmtId="0" fontId="82" fillId="2" borderId="62" xfId="13" applyFont="1" applyFill="1" applyBorder="1" applyAlignment="1">
      <alignment vertical="center" wrapText="1"/>
    </xf>
    <xf numFmtId="3" fontId="56" fillId="2" borderId="62" xfId="13" applyNumberFormat="1" applyFont="1" applyFill="1" applyBorder="1" applyAlignment="1">
      <alignment vertical="center"/>
    </xf>
    <xf numFmtId="3" fontId="56" fillId="2" borderId="63" xfId="13" applyNumberFormat="1" applyFont="1" applyFill="1" applyBorder="1" applyAlignment="1">
      <alignment vertical="center"/>
    </xf>
    <xf numFmtId="3" fontId="56" fillId="2" borderId="64" xfId="13" applyNumberFormat="1" applyFont="1" applyFill="1" applyBorder="1" applyAlignment="1">
      <alignment vertical="center"/>
    </xf>
    <xf numFmtId="165" fontId="82" fillId="2" borderId="61" xfId="14" applyNumberFormat="1" applyFont="1" applyFill="1" applyBorder="1" applyAlignment="1">
      <alignment vertical="center"/>
    </xf>
    <xf numFmtId="3" fontId="81" fillId="2" borderId="65" xfId="13" applyNumberFormat="1" applyFont="1" applyFill="1" applyBorder="1" applyAlignment="1">
      <alignment vertical="center" wrapText="1"/>
    </xf>
    <xf numFmtId="3" fontId="93" fillId="2" borderId="60" xfId="13" applyNumberFormat="1" applyFont="1" applyFill="1" applyBorder="1" applyAlignment="1">
      <alignment horizontal="left" vertical="center" wrapText="1"/>
    </xf>
    <xf numFmtId="3" fontId="40" fillId="2" borderId="30" xfId="13" applyNumberFormat="1" applyFont="1" applyFill="1" applyBorder="1" applyAlignment="1">
      <alignment vertical="center"/>
    </xf>
    <xf numFmtId="3" fontId="40" fillId="2" borderId="7" xfId="13" applyNumberFormat="1" applyFont="1" applyFill="1" applyBorder="1" applyAlignment="1">
      <alignment vertical="center"/>
    </xf>
    <xf numFmtId="3" fontId="93" fillId="2" borderId="33" xfId="13" applyNumberFormat="1" applyFont="1" applyFill="1" applyBorder="1" applyAlignment="1">
      <alignment horizontal="left" vertical="center" wrapText="1"/>
    </xf>
    <xf numFmtId="0" fontId="72" fillId="2" borderId="40" xfId="13" quotePrefix="1" applyFont="1" applyFill="1" applyBorder="1" applyAlignment="1">
      <alignment vertical="center" shrinkToFit="1"/>
    </xf>
    <xf numFmtId="0" fontId="84" fillId="2" borderId="49" xfId="13" applyFont="1" applyFill="1" applyBorder="1" applyAlignment="1">
      <alignment vertical="center" wrapText="1"/>
    </xf>
    <xf numFmtId="3" fontId="40" fillId="2" borderId="32" xfId="13" applyNumberFormat="1" applyFont="1" applyFill="1" applyBorder="1" applyAlignment="1">
      <alignment vertical="center"/>
    </xf>
    <xf numFmtId="3" fontId="40" fillId="2" borderId="14" xfId="13" applyNumberFormat="1" applyFont="1" applyFill="1" applyBorder="1" applyAlignment="1">
      <alignment vertical="center"/>
    </xf>
    <xf numFmtId="3" fontId="40" fillId="2" borderId="41" xfId="13" applyNumberFormat="1" applyFont="1" applyFill="1" applyBorder="1" applyAlignment="1">
      <alignment vertical="center"/>
    </xf>
    <xf numFmtId="3" fontId="93" fillId="2" borderId="40" xfId="13" applyNumberFormat="1" applyFont="1" applyFill="1" applyBorder="1" applyAlignment="1">
      <alignment horizontal="left" vertical="center" wrapText="1"/>
    </xf>
    <xf numFmtId="3" fontId="81" fillId="2" borderId="60" xfId="13" applyNumberFormat="1" applyFont="1" applyFill="1" applyBorder="1" applyAlignment="1">
      <alignment vertical="center" wrapText="1"/>
    </xf>
    <xf numFmtId="0" fontId="89" fillId="2" borderId="60" xfId="13" applyFont="1" applyFill="1" applyBorder="1" applyAlignment="1">
      <alignment vertical="center" shrinkToFit="1"/>
    </xf>
    <xf numFmtId="0" fontId="91" fillId="2" borderId="66" xfId="13" applyFont="1" applyFill="1" applyBorder="1" applyAlignment="1">
      <alignment vertical="center" wrapText="1"/>
    </xf>
    <xf numFmtId="3" fontId="94" fillId="2" borderId="66" xfId="13" applyNumberFormat="1" applyFont="1" applyFill="1" applyBorder="1" applyAlignment="1">
      <alignment vertical="center"/>
    </xf>
    <xf numFmtId="3" fontId="94" fillId="2" borderId="67" xfId="13" applyNumberFormat="1" applyFont="1" applyFill="1" applyBorder="1" applyAlignment="1">
      <alignment vertical="center"/>
    </xf>
    <xf numFmtId="3" fontId="94" fillId="2" borderId="68" xfId="13" applyNumberFormat="1" applyFont="1" applyFill="1" applyBorder="1" applyAlignment="1">
      <alignment vertical="center"/>
    </xf>
    <xf numFmtId="165" fontId="91" fillId="2" borderId="61" xfId="14" applyNumberFormat="1" applyFont="1" applyFill="1" applyBorder="1" applyAlignment="1">
      <alignment vertical="center"/>
    </xf>
    <xf numFmtId="3" fontId="89" fillId="2" borderId="69" xfId="13" applyNumberFormat="1" applyFont="1" applyFill="1" applyBorder="1" applyAlignment="1">
      <alignment vertical="center" wrapText="1"/>
    </xf>
    <xf numFmtId="3" fontId="89" fillId="2" borderId="57" xfId="13" applyNumberFormat="1" applyFont="1" applyFill="1" applyBorder="1" applyAlignment="1">
      <alignment vertical="center" wrapText="1"/>
    </xf>
    <xf numFmtId="0" fontId="94" fillId="2" borderId="0" xfId="13" applyFont="1" applyFill="1" applyAlignment="1">
      <alignment vertical="center"/>
    </xf>
    <xf numFmtId="0" fontId="81" fillId="2" borderId="34" xfId="13" applyFont="1" applyFill="1" applyBorder="1" applyAlignment="1">
      <alignment vertical="center" shrinkToFit="1"/>
    </xf>
    <xf numFmtId="0" fontId="82" fillId="2" borderId="57" xfId="13" applyFont="1" applyFill="1" applyBorder="1" applyAlignment="1">
      <alignment vertical="center" wrapText="1"/>
    </xf>
    <xf numFmtId="3" fontId="56" fillId="2" borderId="70" xfId="13" applyNumberFormat="1" applyFont="1" applyFill="1" applyBorder="1" applyAlignment="1">
      <alignment vertical="center"/>
    </xf>
    <xf numFmtId="3" fontId="56" fillId="2" borderId="71" xfId="13" applyNumberFormat="1" applyFont="1" applyFill="1" applyBorder="1" applyAlignment="1">
      <alignment vertical="center"/>
    </xf>
    <xf numFmtId="3" fontId="81" fillId="2" borderId="35" xfId="13" applyNumberFormat="1" applyFont="1" applyFill="1" applyBorder="1" applyAlignment="1">
      <alignment vertical="center" wrapText="1"/>
    </xf>
    <xf numFmtId="3" fontId="81" fillId="2" borderId="57" xfId="13" applyNumberFormat="1" applyFont="1" applyFill="1" applyBorder="1" applyAlignment="1">
      <alignment vertical="center" wrapText="1"/>
    </xf>
    <xf numFmtId="0" fontId="72" fillId="2" borderId="52" xfId="13" quotePrefix="1" applyFont="1" applyFill="1" applyBorder="1" applyAlignment="1">
      <alignment vertical="center" shrinkToFit="1"/>
    </xf>
    <xf numFmtId="0" fontId="84" fillId="2" borderId="37" xfId="13" applyFont="1" applyFill="1" applyBorder="1" applyAlignment="1">
      <alignment vertical="center" wrapText="1"/>
    </xf>
    <xf numFmtId="3" fontId="81" fillId="2" borderId="0" xfId="13" applyNumberFormat="1" applyFont="1" applyFill="1" applyAlignment="1">
      <alignment vertical="center" wrapText="1"/>
    </xf>
    <xf numFmtId="3" fontId="81" fillId="2" borderId="37" xfId="13" applyNumberFormat="1" applyFont="1" applyFill="1" applyBorder="1" applyAlignment="1">
      <alignment vertical="center" wrapText="1"/>
    </xf>
    <xf numFmtId="0" fontId="84" fillId="2" borderId="37" xfId="13" applyFont="1" applyFill="1" applyBorder="1" applyAlignment="1">
      <alignment vertical="center"/>
    </xf>
    <xf numFmtId="3" fontId="40" fillId="2" borderId="53" xfId="13" applyNumberFormat="1" applyFont="1" applyFill="1" applyBorder="1" applyAlignment="1">
      <alignment horizontal="right" vertical="center"/>
    </xf>
    <xf numFmtId="165" fontId="88" fillId="2" borderId="37" xfId="14" applyNumberFormat="1" applyFont="1" applyFill="1" applyBorder="1" applyAlignment="1">
      <alignment horizontal="right" vertical="center"/>
    </xf>
    <xf numFmtId="0" fontId="82" fillId="2" borderId="37" xfId="13" applyFont="1" applyFill="1" applyBorder="1" applyAlignment="1">
      <alignment vertical="center"/>
    </xf>
    <xf numFmtId="3" fontId="90" fillId="2" borderId="30" xfId="13" applyNumberFormat="1" applyFont="1" applyFill="1" applyBorder="1" applyAlignment="1">
      <alignment vertical="center"/>
    </xf>
    <xf numFmtId="3" fontId="90" fillId="2" borderId="7" xfId="13" applyNumberFormat="1" applyFont="1" applyFill="1" applyBorder="1" applyAlignment="1">
      <alignment vertical="center"/>
    </xf>
    <xf numFmtId="3" fontId="90" fillId="2" borderId="53" xfId="13" applyNumberFormat="1" applyFont="1" applyFill="1" applyBorder="1" applyAlignment="1">
      <alignment horizontal="right" vertical="center"/>
    </xf>
    <xf numFmtId="165" fontId="95" fillId="2" borderId="37" xfId="14" applyNumberFormat="1" applyFont="1" applyFill="1" applyBorder="1" applyAlignment="1">
      <alignment horizontal="right" vertical="center"/>
    </xf>
    <xf numFmtId="0" fontId="81" fillId="2" borderId="62" xfId="13" applyFont="1" applyFill="1" applyBorder="1" applyAlignment="1">
      <alignment vertical="center" shrinkToFit="1"/>
    </xf>
    <xf numFmtId="0" fontId="82" fillId="2" borderId="61" xfId="13" applyFont="1" applyFill="1" applyBorder="1" applyAlignment="1">
      <alignment vertical="center" wrapText="1"/>
    </xf>
    <xf numFmtId="3" fontId="56" fillId="2" borderId="72" xfId="13" applyNumberFormat="1" applyFont="1" applyFill="1" applyBorder="1" applyAlignment="1">
      <alignment vertical="center"/>
    </xf>
    <xf numFmtId="3" fontId="81" fillId="2" borderId="73" xfId="13" applyNumberFormat="1" applyFont="1" applyFill="1" applyBorder="1" applyAlignment="1">
      <alignment vertical="center" wrapText="1"/>
    </xf>
    <xf numFmtId="0" fontId="82" fillId="2" borderId="66" xfId="13" applyFont="1" applyFill="1" applyBorder="1" applyAlignment="1">
      <alignment vertical="center" wrapText="1"/>
    </xf>
    <xf numFmtId="3" fontId="56" fillId="2" borderId="75" xfId="13" applyNumberFormat="1" applyFont="1" applyFill="1" applyBorder="1" applyAlignment="1">
      <alignment vertical="center"/>
    </xf>
    <xf numFmtId="0" fontId="81" fillId="2" borderId="37" xfId="13" applyFont="1" applyFill="1" applyBorder="1" applyAlignment="1">
      <alignment vertical="center" shrinkToFit="1"/>
    </xf>
    <xf numFmtId="3" fontId="56" fillId="2" borderId="52" xfId="13" applyNumberFormat="1" applyFont="1" applyFill="1" applyBorder="1" applyAlignment="1">
      <alignment vertical="center"/>
    </xf>
    <xf numFmtId="3" fontId="56" fillId="2" borderId="5" xfId="13" applyNumberFormat="1" applyFont="1" applyFill="1" applyBorder="1" applyAlignment="1">
      <alignment vertical="center"/>
    </xf>
    <xf numFmtId="0" fontId="56" fillId="2" borderId="57" xfId="13" applyFont="1" applyFill="1" applyBorder="1" applyAlignment="1">
      <alignment vertical="center"/>
    </xf>
    <xf numFmtId="3" fontId="40" fillId="2" borderId="34" xfId="13" applyNumberFormat="1" applyFont="1" applyFill="1" applyBorder="1" applyAlignment="1">
      <alignment vertical="center"/>
    </xf>
    <xf numFmtId="3" fontId="40" fillId="2" borderId="58" xfId="13" applyNumberFormat="1" applyFont="1" applyFill="1" applyBorder="1" applyAlignment="1">
      <alignment vertical="center"/>
    </xf>
    <xf numFmtId="3" fontId="18" fillId="0" borderId="59" xfId="13" applyNumberFormat="1" applyFont="1" applyBorder="1" applyAlignment="1">
      <alignment vertical="center"/>
    </xf>
    <xf numFmtId="3" fontId="18" fillId="2" borderId="59" xfId="13" applyNumberFormat="1" applyFont="1" applyFill="1" applyBorder="1" applyAlignment="1">
      <alignment vertical="center"/>
    </xf>
    <xf numFmtId="3" fontId="40" fillId="2" borderId="0" xfId="13" applyNumberFormat="1" applyFont="1" applyFill="1" applyAlignment="1">
      <alignment vertical="center"/>
    </xf>
    <xf numFmtId="3" fontId="56" fillId="2" borderId="0" xfId="13" applyNumberFormat="1" applyFont="1" applyFill="1" applyAlignment="1">
      <alignment vertical="center"/>
    </xf>
    <xf numFmtId="3" fontId="96" fillId="2" borderId="0" xfId="13" applyNumberFormat="1" applyFont="1" applyFill="1" applyAlignment="1">
      <alignment vertical="center"/>
    </xf>
    <xf numFmtId="165" fontId="88" fillId="2" borderId="0" xfId="14" applyNumberFormat="1" applyFont="1" applyFill="1" applyAlignment="1">
      <alignment vertical="center"/>
    </xf>
    <xf numFmtId="0" fontId="81" fillId="2" borderId="0" xfId="13" applyFont="1" applyFill="1" applyAlignment="1">
      <alignment vertical="center" wrapText="1"/>
    </xf>
    <xf numFmtId="0" fontId="56" fillId="2" borderId="76" xfId="13" applyFont="1" applyFill="1" applyBorder="1" applyAlignment="1">
      <alignment vertical="center"/>
    </xf>
    <xf numFmtId="0" fontId="56" fillId="2" borderId="77" xfId="13" applyFont="1" applyFill="1" applyBorder="1" applyAlignment="1">
      <alignment vertical="center"/>
    </xf>
    <xf numFmtId="0" fontId="56" fillId="2" borderId="78" xfId="13" applyFont="1" applyFill="1" applyBorder="1" applyAlignment="1">
      <alignment vertical="center"/>
    </xf>
    <xf numFmtId="3" fontId="18" fillId="2" borderId="0" xfId="13" applyNumberFormat="1" applyFont="1" applyFill="1" applyAlignment="1">
      <alignment vertical="center"/>
    </xf>
    <xf numFmtId="0" fontId="40" fillId="2" borderId="0" xfId="13" applyFont="1" applyFill="1" applyAlignment="1">
      <alignment vertical="center" wrapText="1"/>
    </xf>
    <xf numFmtId="0" fontId="56" fillId="2" borderId="52" xfId="13" applyFont="1" applyFill="1" applyBorder="1" applyAlignment="1">
      <alignment vertical="center"/>
    </xf>
    <xf numFmtId="0" fontId="56" fillId="2" borderId="7" xfId="13" applyFont="1" applyFill="1" applyBorder="1" applyAlignment="1">
      <alignment vertical="center"/>
    </xf>
    <xf numFmtId="165" fontId="88" fillId="2" borderId="0" xfId="14" applyNumberFormat="1" applyFont="1" applyFill="1" applyAlignment="1">
      <alignment horizontal="center" vertical="center" wrapText="1"/>
    </xf>
    <xf numFmtId="0" fontId="40" fillId="2" borderId="0" xfId="13" applyFont="1" applyFill="1" applyAlignment="1">
      <alignment horizontal="center" vertical="center" wrapText="1"/>
    </xf>
    <xf numFmtId="0" fontId="56" fillId="2" borderId="47" xfId="13" applyFont="1" applyFill="1" applyBorder="1" applyAlignment="1">
      <alignment vertical="center"/>
    </xf>
    <xf numFmtId="0" fontId="56" fillId="2" borderId="45" xfId="13" applyFont="1" applyFill="1" applyBorder="1" applyAlignment="1">
      <alignment vertical="center"/>
    </xf>
    <xf numFmtId="0" fontId="56" fillId="2" borderId="47" xfId="13" applyFont="1" applyFill="1" applyBorder="1" applyAlignment="1">
      <alignment horizontal="center" vertical="center" wrapText="1"/>
    </xf>
    <xf numFmtId="0" fontId="40" fillId="2" borderId="48" xfId="13" applyFont="1" applyFill="1" applyBorder="1" applyAlignment="1">
      <alignment vertical="center"/>
    </xf>
    <xf numFmtId="0" fontId="40" fillId="2" borderId="79" xfId="13" applyFont="1" applyFill="1" applyBorder="1" applyAlignment="1">
      <alignment vertical="center"/>
    </xf>
    <xf numFmtId="0" fontId="40" fillId="2" borderId="80" xfId="13" applyFont="1" applyFill="1" applyBorder="1" applyAlignment="1">
      <alignment vertical="center"/>
    </xf>
    <xf numFmtId="3" fontId="40" fillId="2" borderId="9" xfId="13" applyNumberFormat="1" applyFont="1" applyFill="1" applyBorder="1" applyAlignment="1">
      <alignment vertical="center"/>
    </xf>
    <xf numFmtId="0" fontId="40" fillId="2" borderId="55" xfId="13" applyFont="1" applyFill="1" applyBorder="1" applyAlignment="1">
      <alignment vertical="center"/>
    </xf>
    <xf numFmtId="0" fontId="40" fillId="2" borderId="3" xfId="13" applyFont="1" applyFill="1" applyBorder="1" applyAlignment="1">
      <alignment vertical="center"/>
    </xf>
    <xf numFmtId="0" fontId="40" fillId="2" borderId="13" xfId="13" applyFont="1" applyFill="1" applyBorder="1" applyAlignment="1">
      <alignment vertical="center"/>
    </xf>
    <xf numFmtId="3" fontId="40" fillId="2" borderId="3" xfId="13" applyNumberFormat="1" applyFont="1" applyFill="1" applyBorder="1" applyAlignment="1">
      <alignment vertical="center"/>
    </xf>
    <xf numFmtId="3" fontId="40" fillId="2" borderId="54" xfId="13" applyNumberFormat="1" applyFont="1" applyFill="1" applyBorder="1" applyAlignment="1">
      <alignment vertical="center"/>
    </xf>
    <xf numFmtId="0" fontId="40" fillId="2" borderId="3" xfId="13" quotePrefix="1" applyFont="1" applyFill="1" applyBorder="1" applyAlignment="1">
      <alignment vertical="center"/>
    </xf>
    <xf numFmtId="0" fontId="40" fillId="2" borderId="81" xfId="13" applyFont="1" applyFill="1" applyBorder="1" applyAlignment="1">
      <alignment vertical="center"/>
    </xf>
    <xf numFmtId="0" fontId="40" fillId="2" borderId="82" xfId="13" applyFont="1" applyFill="1" applyBorder="1" applyAlignment="1">
      <alignment vertical="center"/>
    </xf>
    <xf numFmtId="3" fontId="40" fillId="2" borderId="81" xfId="13" applyNumberFormat="1" applyFont="1" applyFill="1" applyBorder="1" applyAlignment="1">
      <alignment vertical="center"/>
    </xf>
    <xf numFmtId="3" fontId="40" fillId="2" borderId="83" xfId="13" applyNumberFormat="1" applyFont="1" applyFill="1" applyBorder="1" applyAlignment="1">
      <alignment vertical="center"/>
    </xf>
    <xf numFmtId="0" fontId="56" fillId="2" borderId="84" xfId="13" applyFont="1" applyFill="1" applyBorder="1" applyAlignment="1">
      <alignment vertical="center"/>
    </xf>
    <xf numFmtId="0" fontId="56" fillId="2" borderId="69" xfId="13" applyFont="1" applyFill="1" applyBorder="1" applyAlignment="1">
      <alignment vertical="center"/>
    </xf>
    <xf numFmtId="0" fontId="56" fillId="2" borderId="67" xfId="13" applyFont="1" applyFill="1" applyBorder="1" applyAlignment="1">
      <alignment vertical="center"/>
    </xf>
    <xf numFmtId="3" fontId="56" fillId="2" borderId="69" xfId="13" applyNumberFormat="1" applyFont="1" applyFill="1" applyBorder="1" applyAlignment="1">
      <alignment vertical="center"/>
    </xf>
    <xf numFmtId="0" fontId="56" fillId="2" borderId="0" xfId="13" applyFont="1" applyFill="1" applyAlignment="1">
      <alignment vertical="center" wrapText="1"/>
    </xf>
    <xf numFmtId="0" fontId="84" fillId="2" borderId="0" xfId="13" applyFont="1" applyFill="1" applyAlignment="1">
      <alignment vertical="center"/>
    </xf>
    <xf numFmtId="0" fontId="84" fillId="2" borderId="0" xfId="13" applyFont="1" applyFill="1" applyAlignment="1">
      <alignment horizontal="left" vertical="center" wrapText="1"/>
    </xf>
    <xf numFmtId="3" fontId="96" fillId="2" borderId="0" xfId="13" applyNumberFormat="1" applyFont="1" applyFill="1" applyAlignment="1">
      <alignment vertical="center" wrapText="1"/>
    </xf>
    <xf numFmtId="0" fontId="72" fillId="2" borderId="0" xfId="13" applyFont="1" applyFill="1" applyAlignment="1">
      <alignment vertical="center" shrinkToFit="1"/>
    </xf>
    <xf numFmtId="0" fontId="96" fillId="2" borderId="0" xfId="13" applyFont="1" applyFill="1" applyAlignment="1">
      <alignment vertical="center"/>
    </xf>
    <xf numFmtId="0" fontId="81" fillId="2" borderId="0" xfId="13" applyFont="1" applyFill="1" applyAlignment="1">
      <alignment vertical="center"/>
    </xf>
    <xf numFmtId="165" fontId="82" fillId="2" borderId="0" xfId="14" applyNumberFormat="1" applyFont="1" applyFill="1" applyAlignment="1">
      <alignment vertical="center"/>
    </xf>
    <xf numFmtId="3" fontId="81" fillId="2" borderId="0" xfId="13" applyNumberFormat="1" applyFont="1" applyFill="1" applyAlignment="1">
      <alignment vertical="center"/>
    </xf>
    <xf numFmtId="0" fontId="97" fillId="0" borderId="5" xfId="0" applyFont="1" applyBorder="1" applyAlignment="1">
      <alignment horizontal="center"/>
    </xf>
    <xf numFmtId="0" fontId="56" fillId="0" borderId="5" xfId="0" applyFont="1" applyBorder="1" applyAlignment="1">
      <alignment horizontal="center"/>
    </xf>
    <xf numFmtId="0" fontId="97" fillId="0" borderId="1" xfId="0" applyFont="1" applyBorder="1" applyAlignment="1">
      <alignment horizontal="center"/>
    </xf>
    <xf numFmtId="0" fontId="56" fillId="0" borderId="1" xfId="0" applyFont="1" applyBorder="1" applyAlignment="1">
      <alignment horizontal="center"/>
    </xf>
    <xf numFmtId="0" fontId="0" fillId="0" borderId="5" xfId="0" applyBorder="1"/>
    <xf numFmtId="3" fontId="0" fillId="0" borderId="5" xfId="0" applyNumberFormat="1" applyBorder="1"/>
    <xf numFmtId="0" fontId="97" fillId="0" borderId="4" xfId="0" applyFont="1" applyBorder="1"/>
    <xf numFmtId="3" fontId="97" fillId="0" borderId="4" xfId="0" applyNumberFormat="1" applyFont="1" applyBorder="1"/>
    <xf numFmtId="3" fontId="56" fillId="0" borderId="4" xfId="0" applyNumberFormat="1" applyFont="1" applyBorder="1"/>
    <xf numFmtId="0" fontId="0" fillId="0" borderId="5" xfId="0" applyBorder="1" applyAlignment="1">
      <alignment vertical="top"/>
    </xf>
    <xf numFmtId="3" fontId="0" fillId="0" borderId="5" xfId="0" applyNumberFormat="1" applyBorder="1" applyAlignment="1">
      <alignment vertical="top"/>
    </xf>
    <xf numFmtId="3" fontId="0" fillId="0" borderId="5" xfId="0" applyNumberFormat="1" applyBorder="1" applyAlignment="1">
      <alignment horizontal="right" vertical="top"/>
    </xf>
    <xf numFmtId="3" fontId="97" fillId="0" borderId="0" xfId="0" applyNumberFormat="1" applyFont="1"/>
    <xf numFmtId="0" fontId="97" fillId="0" borderId="0" xfId="0" applyFont="1"/>
    <xf numFmtId="0" fontId="33" fillId="2" borderId="4" xfId="0" applyFont="1" applyFill="1" applyBorder="1" applyAlignment="1" applyProtection="1">
      <alignment horizontal="left"/>
      <protection locked="0"/>
    </xf>
    <xf numFmtId="3" fontId="34" fillId="2" borderId="4" xfId="0" applyNumberFormat="1" applyFont="1" applyFill="1" applyBorder="1" applyAlignment="1" applyProtection="1">
      <alignment horizontal="right"/>
      <protection locked="0"/>
    </xf>
    <xf numFmtId="0" fontId="33" fillId="2" borderId="4" xfId="0" applyFont="1" applyFill="1" applyBorder="1" applyAlignment="1">
      <alignment horizontal="left"/>
    </xf>
    <xf numFmtId="3" fontId="34" fillId="2" borderId="4" xfId="0" applyNumberFormat="1" applyFont="1" applyFill="1" applyBorder="1"/>
    <xf numFmtId="0" fontId="99" fillId="2" borderId="4" xfId="0" applyFont="1" applyFill="1" applyBorder="1" applyAlignment="1">
      <alignment horizontal="left"/>
    </xf>
    <xf numFmtId="3" fontId="99" fillId="2" borderId="4" xfId="0" applyNumberFormat="1" applyFont="1" applyFill="1" applyBorder="1"/>
    <xf numFmtId="0" fontId="33" fillId="2" borderId="3" xfId="0" applyFont="1" applyFill="1" applyBorder="1"/>
    <xf numFmtId="3" fontId="33" fillId="2" borderId="4" xfId="0" applyNumberFormat="1" applyFont="1" applyFill="1" applyBorder="1"/>
    <xf numFmtId="0" fontId="33" fillId="2" borderId="4" xfId="0" applyFont="1" applyFill="1" applyBorder="1"/>
    <xf numFmtId="0" fontId="99" fillId="2" borderId="4" xfId="0" applyFont="1" applyFill="1" applyBorder="1"/>
    <xf numFmtId="3" fontId="43" fillId="2" borderId="4" xfId="0" applyNumberFormat="1" applyFont="1" applyFill="1" applyBorder="1" applyAlignment="1">
      <alignment horizontal="right"/>
    </xf>
    <xf numFmtId="0" fontId="33" fillId="2" borderId="9" xfId="0" applyFont="1" applyFill="1" applyBorder="1" applyAlignment="1">
      <alignment horizontal="left"/>
    </xf>
    <xf numFmtId="3" fontId="34" fillId="2" borderId="9" xfId="0" applyNumberFormat="1" applyFont="1" applyFill="1" applyBorder="1"/>
    <xf numFmtId="3" fontId="43" fillId="2" borderId="4" xfId="0" applyNumberFormat="1" applyFont="1" applyFill="1" applyBorder="1"/>
    <xf numFmtId="3" fontId="67" fillId="2" borderId="4" xfId="0" applyNumberFormat="1" applyFont="1" applyFill="1" applyBorder="1"/>
    <xf numFmtId="0" fontId="20" fillId="2" borderId="2" xfId="0" applyFont="1" applyFill="1" applyBorder="1"/>
    <xf numFmtId="0" fontId="101" fillId="0" borderId="15" xfId="5" applyFont="1" applyBorder="1"/>
    <xf numFmtId="0" fontId="101" fillId="0" borderId="8" xfId="5" applyFont="1" applyBorder="1"/>
    <xf numFmtId="0" fontId="102" fillId="0" borderId="4" xfId="5" applyFont="1" applyBorder="1"/>
    <xf numFmtId="3" fontId="102" fillId="0" borderId="4" xfId="5" applyNumberFormat="1" applyFont="1" applyBorder="1"/>
    <xf numFmtId="0" fontId="37" fillId="0" borderId="3" xfId="5" applyFont="1" applyBorder="1" applyAlignment="1">
      <alignment horizontal="left"/>
    </xf>
    <xf numFmtId="0" fontId="49" fillId="0" borderId="4" xfId="5" applyFont="1" applyBorder="1" applyAlignment="1">
      <alignment horizontal="right"/>
    </xf>
    <xf numFmtId="0" fontId="49" fillId="0" borderId="4" xfId="5" applyFont="1" applyBorder="1"/>
    <xf numFmtId="3" fontId="20" fillId="2" borderId="70" xfId="4" applyNumberFormat="1" applyFont="1" applyFill="1" applyBorder="1" applyAlignment="1">
      <alignment vertical="center"/>
    </xf>
    <xf numFmtId="3" fontId="20" fillId="2" borderId="58" xfId="4" applyNumberFormat="1" applyFont="1" applyFill="1" applyBorder="1" applyAlignment="1">
      <alignment vertical="center"/>
    </xf>
    <xf numFmtId="3" fontId="20" fillId="2" borderId="36" xfId="4" applyNumberFormat="1" applyFont="1" applyFill="1" applyBorder="1" applyAlignment="1">
      <alignment vertical="center"/>
    </xf>
    <xf numFmtId="3" fontId="65" fillId="2" borderId="25" xfId="10" applyNumberFormat="1" applyFont="1" applyFill="1" applyBorder="1" applyAlignment="1">
      <alignment vertical="center"/>
    </xf>
    <xf numFmtId="3" fontId="68" fillId="2" borderId="2" xfId="10" applyNumberFormat="1" applyFont="1" applyFill="1" applyBorder="1" applyAlignment="1">
      <alignment vertical="center"/>
    </xf>
    <xf numFmtId="3" fontId="64" fillId="2" borderId="4" xfId="0" applyNumberFormat="1" applyFont="1" applyFill="1" applyBorder="1"/>
    <xf numFmtId="167" fontId="65" fillId="2" borderId="4" xfId="3" applyNumberFormat="1" applyFont="1" applyFill="1" applyBorder="1" applyAlignment="1">
      <alignment horizontal="center" vertical="center"/>
    </xf>
    <xf numFmtId="0" fontId="65" fillId="2" borderId="4" xfId="3" applyFont="1" applyFill="1" applyBorder="1" applyAlignment="1">
      <alignment vertical="center"/>
    </xf>
    <xf numFmtId="3" fontId="65" fillId="2" borderId="4" xfId="10" applyNumberFormat="1" applyFont="1" applyFill="1" applyBorder="1" applyAlignment="1">
      <alignment vertical="center"/>
    </xf>
    <xf numFmtId="49" fontId="65" fillId="2" borderId="4" xfId="3" applyNumberFormat="1" applyFont="1" applyFill="1" applyBorder="1" applyAlignment="1">
      <alignment horizontal="center" vertical="top"/>
    </xf>
    <xf numFmtId="0" fontId="65" fillId="2" borderId="4" xfId="3" applyFont="1" applyFill="1" applyBorder="1" applyAlignment="1">
      <alignment vertical="top"/>
    </xf>
    <xf numFmtId="3" fontId="65" fillId="2" borderId="4" xfId="10" applyNumberFormat="1" applyFont="1" applyFill="1" applyBorder="1" applyAlignment="1">
      <alignment vertical="top"/>
    </xf>
    <xf numFmtId="0" fontId="65" fillId="2" borderId="4" xfId="3" applyFont="1" applyFill="1" applyBorder="1" applyAlignment="1">
      <alignment vertical="top" wrapText="1"/>
    </xf>
    <xf numFmtId="3" fontId="18" fillId="2" borderId="41" xfId="13" applyNumberFormat="1" applyFont="1" applyFill="1" applyBorder="1" applyAlignment="1">
      <alignment vertical="center"/>
    </xf>
    <xf numFmtId="3" fontId="81" fillId="2" borderId="72" xfId="13" applyNumberFormat="1" applyFont="1" applyFill="1" applyBorder="1" applyAlignment="1">
      <alignment vertical="center" wrapText="1"/>
    </xf>
    <xf numFmtId="165" fontId="84" fillId="2" borderId="40" xfId="14" applyNumberFormat="1" applyFont="1" applyFill="1" applyBorder="1" applyAlignment="1">
      <alignment vertical="center"/>
    </xf>
    <xf numFmtId="165" fontId="95" fillId="2" borderId="57" xfId="14" applyNumberFormat="1" applyFont="1" applyFill="1" applyBorder="1" applyAlignment="1">
      <alignment vertical="center"/>
    </xf>
    <xf numFmtId="165" fontId="84" fillId="2" borderId="61" xfId="14" applyNumberFormat="1" applyFont="1" applyFill="1" applyBorder="1" applyAlignment="1">
      <alignment vertical="center"/>
    </xf>
    <xf numFmtId="165" fontId="84" fillId="2" borderId="57" xfId="14" applyNumberFormat="1" applyFont="1" applyFill="1" applyBorder="1" applyAlignment="1">
      <alignment vertical="center"/>
    </xf>
    <xf numFmtId="171" fontId="74" fillId="0" borderId="70" xfId="16" applyNumberFormat="1" applyFont="1" applyBorder="1" applyAlignment="1">
      <alignment horizontal="center" vertical="center" wrapText="1"/>
    </xf>
    <xf numFmtId="171" fontId="74" fillId="0" borderId="58" xfId="16" applyNumberFormat="1" applyFont="1" applyBorder="1" applyAlignment="1">
      <alignment horizontal="center" vertical="center" wrapText="1"/>
    </xf>
    <xf numFmtId="171" fontId="74" fillId="0" borderId="86" xfId="16" applyNumberFormat="1" applyFont="1" applyBorder="1" applyAlignment="1">
      <alignment horizontal="center" vertical="center" wrapText="1"/>
    </xf>
    <xf numFmtId="171" fontId="74" fillId="0" borderId="58" xfId="16" applyNumberFormat="1" applyFont="1" applyBorder="1" applyAlignment="1" applyProtection="1">
      <alignment vertical="center" wrapText="1"/>
      <protection locked="0"/>
    </xf>
    <xf numFmtId="171" fontId="74" fillId="0" borderId="6" xfId="16" applyNumberFormat="1" applyFont="1" applyBorder="1" applyAlignment="1" applyProtection="1">
      <alignment vertical="center" wrapText="1"/>
      <protection locked="0"/>
    </xf>
    <xf numFmtId="171" fontId="74" fillId="0" borderId="32" xfId="16" applyNumberFormat="1" applyFont="1" applyBorder="1" applyAlignment="1" applyProtection="1">
      <alignment horizontal="left" vertical="center" wrapText="1"/>
      <protection locked="0"/>
    </xf>
    <xf numFmtId="171" fontId="74" fillId="6" borderId="70" xfId="16" applyNumberFormat="1" applyFont="1" applyFill="1" applyBorder="1" applyAlignment="1">
      <alignment horizontal="left" vertical="center" wrapText="1"/>
    </xf>
    <xf numFmtId="0" fontId="37" fillId="0" borderId="0" xfId="17" applyFont="1"/>
    <xf numFmtId="0" fontId="105" fillId="0" borderId="0" xfId="17" applyFont="1"/>
    <xf numFmtId="3" fontId="37" fillId="0" borderId="0" xfId="17" applyNumberFormat="1" applyFont="1"/>
    <xf numFmtId="0" fontId="45" fillId="0" borderId="0" xfId="17" applyFont="1"/>
    <xf numFmtId="0" fontId="45" fillId="0" borderId="5" xfId="17" applyFont="1" applyBorder="1" applyAlignment="1">
      <alignment horizontal="center"/>
    </xf>
    <xf numFmtId="0" fontId="45" fillId="0" borderId="8" xfId="17" applyFont="1" applyBorder="1" applyAlignment="1">
      <alignment horizontal="center"/>
    </xf>
    <xf numFmtId="0" fontId="45" fillId="0" borderId="5" xfId="17" applyFont="1" applyBorder="1"/>
    <xf numFmtId="3" fontId="37" fillId="0" borderId="0" xfId="17" applyNumberFormat="1" applyFont="1" applyAlignment="1">
      <alignment horizontal="center"/>
    </xf>
    <xf numFmtId="0" fontId="45" fillId="0" borderId="1" xfId="17" applyFont="1" applyBorder="1" applyAlignment="1">
      <alignment horizontal="center"/>
    </xf>
    <xf numFmtId="0" fontId="45" fillId="0" borderId="4" xfId="17" applyFont="1" applyBorder="1" applyAlignment="1">
      <alignment horizontal="center"/>
    </xf>
    <xf numFmtId="3" fontId="105" fillId="0" borderId="2" xfId="17" applyNumberFormat="1" applyFont="1" applyBorder="1"/>
    <xf numFmtId="3" fontId="105" fillId="0" borderId="3" xfId="17" applyNumberFormat="1" applyFont="1" applyBorder="1"/>
    <xf numFmtId="3" fontId="45" fillId="0" borderId="4" xfId="17" applyNumberFormat="1" applyFont="1" applyBorder="1" applyAlignment="1">
      <alignment horizontal="right"/>
    </xf>
    <xf numFmtId="171" fontId="37" fillId="0" borderId="13" xfId="16" applyNumberFormat="1" applyFont="1" applyBorder="1" applyAlignment="1">
      <alignment horizontal="left" vertical="center" wrapText="1"/>
    </xf>
    <xf numFmtId="3" fontId="45" fillId="0" borderId="4" xfId="17" applyNumberFormat="1" applyFont="1" applyBorder="1"/>
    <xf numFmtId="0" fontId="62" fillId="0" borderId="0" xfId="17" applyFont="1"/>
    <xf numFmtId="3" fontId="45" fillId="0" borderId="5" xfId="17" applyNumberFormat="1" applyFont="1" applyBorder="1" applyAlignment="1">
      <alignment horizontal="right"/>
    </xf>
    <xf numFmtId="3" fontId="45" fillId="0" borderId="5" xfId="17" applyNumberFormat="1" applyFont="1" applyBorder="1"/>
    <xf numFmtId="171" fontId="73" fillId="0" borderId="4" xfId="16" applyNumberFormat="1" applyBorder="1" applyAlignment="1">
      <alignment horizontal="left" vertical="center" wrapText="1"/>
    </xf>
    <xf numFmtId="3" fontId="62" fillId="0" borderId="0" xfId="17" applyNumberFormat="1" applyFont="1"/>
    <xf numFmtId="171" fontId="73" fillId="0" borderId="5" xfId="16" applyNumberFormat="1" applyBorder="1" applyAlignment="1">
      <alignment horizontal="left" vertical="center" wrapText="1"/>
    </xf>
    <xf numFmtId="3" fontId="107" fillId="0" borderId="58" xfId="17" applyNumberFormat="1" applyFont="1" applyBorder="1"/>
    <xf numFmtId="3" fontId="49" fillId="0" borderId="0" xfId="17" applyNumberFormat="1" applyFont="1"/>
    <xf numFmtId="3" fontId="57" fillId="0" borderId="0" xfId="17" applyNumberFormat="1" applyFont="1"/>
    <xf numFmtId="3" fontId="45" fillId="0" borderId="6" xfId="17" applyNumberFormat="1" applyFont="1" applyBorder="1"/>
    <xf numFmtId="3" fontId="98" fillId="0" borderId="6" xfId="17" applyNumberFormat="1" applyFont="1" applyBorder="1"/>
    <xf numFmtId="0" fontId="55" fillId="0" borderId="6" xfId="0" applyFont="1" applyBorder="1" applyAlignment="1">
      <alignment horizontal="center"/>
    </xf>
    <xf numFmtId="0" fontId="55" fillId="0" borderId="5" xfId="0" applyFont="1" applyBorder="1" applyAlignment="1">
      <alignment horizontal="center"/>
    </xf>
    <xf numFmtId="0" fontId="55" fillId="0" borderId="8" xfId="0" applyFont="1" applyBorder="1" applyAlignment="1">
      <alignment horizontal="centerContinuous"/>
    </xf>
    <xf numFmtId="0" fontId="113" fillId="0" borderId="8" xfId="0" applyFont="1" applyBorder="1" applyAlignment="1">
      <alignment horizontal="center"/>
    </xf>
    <xf numFmtId="0" fontId="55" fillId="0" borderId="10" xfId="0" applyFont="1" applyBorder="1" applyAlignment="1">
      <alignment horizontal="center"/>
    </xf>
    <xf numFmtId="0" fontId="110" fillId="0" borderId="1" xfId="0" applyFont="1" applyBorder="1" applyAlignment="1">
      <alignment horizontal="center"/>
    </xf>
    <xf numFmtId="3" fontId="38" fillId="0" borderId="8" xfId="0" applyNumberFormat="1" applyFont="1" applyBorder="1"/>
    <xf numFmtId="3" fontId="38" fillId="0" borderId="6" xfId="0" applyNumberFormat="1" applyFont="1" applyBorder="1"/>
    <xf numFmtId="3" fontId="38" fillId="0" borderId="5" xfId="0" applyNumberFormat="1" applyFont="1" applyBorder="1"/>
    <xf numFmtId="3" fontId="38" fillId="0" borderId="8" xfId="0" applyNumberFormat="1" applyFont="1" applyBorder="1" applyAlignment="1">
      <alignment vertical="center"/>
    </xf>
    <xf numFmtId="3" fontId="38" fillId="0" borderId="5" xfId="0" applyNumberFormat="1" applyFont="1" applyBorder="1" applyAlignment="1">
      <alignment vertical="center"/>
    </xf>
    <xf numFmtId="0" fontId="63" fillId="2" borderId="4" xfId="0" applyFont="1" applyFill="1" applyBorder="1" applyAlignment="1">
      <alignment horizontal="right" vertical="top"/>
    </xf>
    <xf numFmtId="0" fontId="65" fillId="2" borderId="4" xfId="0" applyFont="1" applyFill="1" applyBorder="1" applyAlignment="1">
      <alignment vertical="top"/>
    </xf>
    <xf numFmtId="0" fontId="68" fillId="2" borderId="4" xfId="0" applyFont="1" applyFill="1" applyBorder="1" applyAlignment="1">
      <alignment vertical="top"/>
    </xf>
    <xf numFmtId="0" fontId="65" fillId="2" borderId="4" xfId="0" applyFont="1" applyFill="1" applyBorder="1" applyAlignment="1">
      <alignment horizontal="center" vertical="top"/>
    </xf>
    <xf numFmtId="0" fontId="63" fillId="3" borderId="4" xfId="0" applyFont="1" applyFill="1" applyBorder="1" applyAlignment="1">
      <alignment vertical="top"/>
    </xf>
    <xf numFmtId="0" fontId="63" fillId="2" borderId="4" xfId="3" applyFont="1" applyFill="1" applyBorder="1" applyAlignment="1">
      <alignment vertical="top" wrapText="1"/>
    </xf>
    <xf numFmtId="49" fontId="68" fillId="2" borderId="4" xfId="0" applyNumberFormat="1" applyFont="1" applyFill="1" applyBorder="1" applyAlignment="1">
      <alignment horizontal="center" vertical="top"/>
    </xf>
    <xf numFmtId="0" fontId="115" fillId="2" borderId="4" xfId="0" applyFont="1" applyFill="1" applyBorder="1" applyAlignment="1">
      <alignment vertical="top"/>
    </xf>
    <xf numFmtId="3" fontId="70" fillId="2" borderId="4" xfId="0" applyNumberFormat="1" applyFont="1" applyFill="1" applyBorder="1" applyAlignment="1">
      <alignment vertical="top"/>
    </xf>
    <xf numFmtId="0" fontId="37" fillId="0" borderId="4" xfId="5" applyFont="1" applyBorder="1" applyAlignment="1">
      <alignment horizontal="left"/>
    </xf>
    <xf numFmtId="3" fontId="37" fillId="0" borderId="4" xfId="5" applyNumberFormat="1" applyFont="1" applyBorder="1" applyAlignment="1">
      <alignment horizontal="right"/>
    </xf>
    <xf numFmtId="0" fontId="71" fillId="3" borderId="22" xfId="0" applyFont="1" applyFill="1" applyBorder="1" applyAlignment="1">
      <alignment vertical="top" wrapText="1"/>
    </xf>
    <xf numFmtId="0" fontId="71" fillId="3" borderId="23" xfId="0" applyFont="1" applyFill="1" applyBorder="1" applyAlignment="1">
      <alignment vertical="top" wrapText="1"/>
    </xf>
    <xf numFmtId="3" fontId="49" fillId="0" borderId="6" xfId="5" applyNumberFormat="1" applyFont="1" applyBorder="1"/>
    <xf numFmtId="3" fontId="49" fillId="0" borderId="5" xfId="5" applyNumberFormat="1" applyFont="1" applyBorder="1"/>
    <xf numFmtId="0" fontId="116" fillId="2" borderId="81" xfId="13" applyFont="1" applyFill="1" applyBorder="1" applyAlignment="1">
      <alignment vertical="center"/>
    </xf>
    <xf numFmtId="0" fontId="0" fillId="0" borderId="5" xfId="0" applyBorder="1" applyAlignment="1">
      <alignment horizontal="right"/>
    </xf>
    <xf numFmtId="3" fontId="117" fillId="0" borderId="5" xfId="0" applyNumberFormat="1" applyFont="1" applyBorder="1"/>
    <xf numFmtId="3" fontId="118" fillId="0" borderId="4" xfId="0" applyNumberFormat="1" applyFont="1" applyBorder="1"/>
    <xf numFmtId="3" fontId="117" fillId="0" borderId="4" xfId="0" applyNumberFormat="1" applyFont="1" applyBorder="1"/>
    <xf numFmtId="0" fontId="78" fillId="2" borderId="5" xfId="0" applyFont="1" applyFill="1" applyBorder="1" applyAlignment="1">
      <alignment horizontal="centerContinuous"/>
    </xf>
    <xf numFmtId="0" fontId="64" fillId="2" borderId="4" xfId="0" applyFont="1" applyFill="1" applyBorder="1" applyAlignment="1">
      <alignment horizontal="center" vertical="top"/>
    </xf>
    <xf numFmtId="3" fontId="63" fillId="2" borderId="4" xfId="0" applyNumberFormat="1" applyFont="1" applyFill="1" applyBorder="1" applyAlignment="1">
      <alignment horizontal="right"/>
    </xf>
    <xf numFmtId="3" fontId="64" fillId="2" borderId="4" xfId="0" applyNumberFormat="1" applyFont="1" applyFill="1" applyBorder="1" applyAlignment="1">
      <alignment horizontal="right"/>
    </xf>
    <xf numFmtId="3" fontId="64" fillId="2" borderId="4" xfId="0" applyNumberFormat="1" applyFont="1" applyFill="1" applyBorder="1" applyAlignment="1">
      <alignment horizontal="right" vertical="top"/>
    </xf>
    <xf numFmtId="0" fontId="56" fillId="2" borderId="42" xfId="13" applyFont="1" applyFill="1" applyBorder="1" applyAlignment="1">
      <alignment horizontal="center" vertical="center" wrapText="1"/>
    </xf>
    <xf numFmtId="49" fontId="63" fillId="2" borderId="4" xfId="0" applyNumberFormat="1" applyFont="1" applyFill="1" applyBorder="1" applyAlignment="1">
      <alignment horizontal="center"/>
    </xf>
    <xf numFmtId="3" fontId="115" fillId="2" borderId="4" xfId="0" applyNumberFormat="1" applyFont="1" applyFill="1" applyBorder="1" applyAlignment="1">
      <alignment horizontal="center"/>
    </xf>
    <xf numFmtId="0" fontId="70" fillId="2" borderId="4" xfId="0" applyFont="1" applyFill="1" applyBorder="1" applyAlignment="1">
      <alignment horizontal="center"/>
    </xf>
    <xf numFmtId="3" fontId="19" fillId="2" borderId="7" xfId="4" applyNumberFormat="1" applyFont="1" applyFill="1" applyBorder="1" applyAlignment="1" applyProtection="1">
      <alignment vertical="center"/>
      <protection locked="0"/>
    </xf>
    <xf numFmtId="3" fontId="20" fillId="2" borderId="7" xfId="4" applyNumberFormat="1" applyFont="1" applyFill="1" applyBorder="1" applyAlignment="1">
      <alignment vertical="center"/>
    </xf>
    <xf numFmtId="3" fontId="20" fillId="2" borderId="7" xfId="4" applyNumberFormat="1" applyFont="1" applyFill="1" applyBorder="1" applyAlignment="1" applyProtection="1">
      <alignment vertical="center"/>
      <protection locked="0"/>
    </xf>
    <xf numFmtId="3" fontId="21" fillId="2" borderId="5" xfId="4" applyNumberFormat="1" applyFont="1" applyFill="1" applyBorder="1" applyAlignment="1">
      <alignment vertical="center"/>
    </xf>
    <xf numFmtId="0" fontId="41" fillId="2" borderId="27" xfId="0" applyFont="1" applyFill="1" applyBorder="1"/>
    <xf numFmtId="0" fontId="19" fillId="2" borderId="88" xfId="0" applyFont="1" applyFill="1" applyBorder="1"/>
    <xf numFmtId="0" fontId="19" fillId="2" borderId="77" xfId="0" applyFont="1" applyFill="1" applyBorder="1"/>
    <xf numFmtId="0" fontId="41" fillId="2" borderId="38" xfId="0" applyFont="1" applyFill="1" applyBorder="1"/>
    <xf numFmtId="0" fontId="19" fillId="2" borderId="97" xfId="0" applyFont="1" applyFill="1" applyBorder="1"/>
    <xf numFmtId="0" fontId="41" fillId="2" borderId="30" xfId="0" applyFont="1" applyFill="1" applyBorder="1"/>
    <xf numFmtId="0" fontId="42" fillId="2" borderId="30" xfId="0" applyFont="1" applyFill="1" applyBorder="1" applyAlignment="1">
      <alignment horizontal="centerContinuous"/>
    </xf>
    <xf numFmtId="0" fontId="41" fillId="2" borderId="53" xfId="0" applyFont="1" applyFill="1" applyBorder="1" applyAlignment="1">
      <alignment horizontal="center"/>
    </xf>
    <xf numFmtId="0" fontId="41" fillId="2" borderId="98" xfId="0" applyFont="1" applyFill="1" applyBorder="1" applyAlignment="1">
      <alignment horizontal="center"/>
    </xf>
    <xf numFmtId="0" fontId="41" fillId="2" borderId="32" xfId="0" applyFont="1" applyFill="1" applyBorder="1"/>
    <xf numFmtId="3" fontId="19" fillId="2" borderId="91" xfId="0" applyNumberFormat="1" applyFont="1" applyFill="1" applyBorder="1" applyProtection="1">
      <protection locked="0"/>
    </xf>
    <xf numFmtId="3" fontId="19" fillId="2" borderId="90" xfId="0" applyNumberFormat="1" applyFont="1" applyFill="1" applyBorder="1"/>
    <xf numFmtId="0" fontId="20" fillId="2" borderId="91" xfId="0" applyFont="1" applyFill="1" applyBorder="1"/>
    <xf numFmtId="3" fontId="19" fillId="2" borderId="56" xfId="0" applyNumberFormat="1" applyFont="1" applyFill="1" applyBorder="1"/>
    <xf numFmtId="3" fontId="19" fillId="2" borderId="96" xfId="0" applyNumberFormat="1" applyFont="1" applyFill="1" applyBorder="1"/>
    <xf numFmtId="3" fontId="35" fillId="2" borderId="89" xfId="0" applyNumberFormat="1" applyFont="1" applyFill="1" applyBorder="1" applyProtection="1">
      <protection locked="0"/>
    </xf>
    <xf numFmtId="3" fontId="19" fillId="2" borderId="94" xfId="0" applyNumberFormat="1" applyFont="1" applyFill="1" applyBorder="1"/>
    <xf numFmtId="3" fontId="67" fillId="2" borderId="62" xfId="0" applyNumberFormat="1" applyFont="1" applyFill="1" applyBorder="1" applyAlignment="1" applyProtection="1">
      <alignment horizontal="center"/>
      <protection locked="0"/>
    </xf>
    <xf numFmtId="3" fontId="67" fillId="2" borderId="63" xfId="0" applyNumberFormat="1" applyFont="1" applyFill="1" applyBorder="1"/>
    <xf numFmtId="3" fontId="67" fillId="2" borderId="63" xfId="0" applyNumberFormat="1" applyFont="1" applyFill="1" applyBorder="1" applyAlignment="1">
      <alignment horizontal="centerContinuous"/>
    </xf>
    <xf numFmtId="3" fontId="67" fillId="2" borderId="64" xfId="0" applyNumberFormat="1" applyFont="1" applyFill="1" applyBorder="1"/>
    <xf numFmtId="0" fontId="41" fillId="2" borderId="76" xfId="0" applyFont="1" applyFill="1" applyBorder="1"/>
    <xf numFmtId="0" fontId="41" fillId="2" borderId="88" xfId="0" applyFont="1" applyFill="1" applyBorder="1"/>
    <xf numFmtId="0" fontId="41" fillId="2" borderId="52" xfId="0" applyFont="1" applyFill="1" applyBorder="1"/>
    <xf numFmtId="3" fontId="19" fillId="2" borderId="89" xfId="0" applyNumberFormat="1" applyFont="1" applyFill="1" applyBorder="1" applyProtection="1">
      <protection locked="0"/>
    </xf>
    <xf numFmtId="3" fontId="67" fillId="2" borderId="72" xfId="0" applyNumberFormat="1" applyFont="1" applyFill="1" applyBorder="1" applyAlignment="1" applyProtection="1">
      <alignment horizontal="centerContinuous"/>
      <protection locked="0"/>
    </xf>
    <xf numFmtId="0" fontId="19" fillId="2" borderId="27" xfId="0" applyFont="1" applyFill="1" applyBorder="1"/>
    <xf numFmtId="0" fontId="19" fillId="2" borderId="38" xfId="0" applyFont="1" applyFill="1" applyBorder="1"/>
    <xf numFmtId="0" fontId="19" fillId="2" borderId="30" xfId="0" applyFont="1" applyFill="1" applyBorder="1"/>
    <xf numFmtId="0" fontId="78" fillId="2" borderId="30" xfId="0" applyFont="1" applyFill="1" applyBorder="1" applyAlignment="1">
      <alignment horizontal="centerContinuous"/>
    </xf>
    <xf numFmtId="0" fontId="19" fillId="2" borderId="32" xfId="0" applyFont="1" applyFill="1" applyBorder="1"/>
    <xf numFmtId="0" fontId="18" fillId="0" borderId="0" xfId="4"/>
    <xf numFmtId="171" fontId="111" fillId="0" borderId="0" xfId="16" applyNumberFormat="1" applyFont="1" applyAlignment="1">
      <alignment horizontal="center" vertical="center" wrapText="1"/>
    </xf>
    <xf numFmtId="171" fontId="111" fillId="0" borderId="0" xfId="16" applyNumberFormat="1" applyFont="1" applyAlignment="1">
      <alignment vertical="center" wrapText="1"/>
    </xf>
    <xf numFmtId="171" fontId="120" fillId="0" borderId="0" xfId="16" applyNumberFormat="1" applyFont="1" applyAlignment="1">
      <alignment horizontal="right"/>
    </xf>
    <xf numFmtId="0" fontId="61" fillId="0" borderId="70" xfId="16" applyFont="1" applyBorder="1" applyAlignment="1">
      <alignment horizontal="center" vertical="center" wrapText="1"/>
    </xf>
    <xf numFmtId="0" fontId="61" fillId="0" borderId="58" xfId="16" applyFont="1" applyBorder="1" applyAlignment="1">
      <alignment horizontal="center" vertical="center" wrapText="1"/>
    </xf>
    <xf numFmtId="0" fontId="61" fillId="0" borderId="59" xfId="16" applyFont="1" applyBorder="1" applyAlignment="1">
      <alignment horizontal="center" vertical="center" wrapText="1"/>
    </xf>
    <xf numFmtId="0" fontId="61" fillId="0" borderId="74" xfId="16" applyFont="1" applyBorder="1" applyAlignment="1">
      <alignment horizontal="centerContinuous" vertical="center" wrapText="1"/>
    </xf>
    <xf numFmtId="0" fontId="61" fillId="0" borderId="75" xfId="16" applyFont="1" applyBorder="1" applyAlignment="1">
      <alignment horizontal="centerContinuous" vertical="center" wrapText="1"/>
    </xf>
    <xf numFmtId="0" fontId="61" fillId="0" borderId="68" xfId="16" applyFont="1" applyBorder="1" applyAlignment="1">
      <alignment horizontal="centerContinuous" vertical="center" wrapText="1"/>
    </xf>
    <xf numFmtId="0" fontId="109" fillId="0" borderId="32" xfId="16" applyFont="1" applyBorder="1" applyAlignment="1">
      <alignment vertical="center" wrapText="1"/>
    </xf>
    <xf numFmtId="171" fontId="109" fillId="0" borderId="1" xfId="16" applyNumberFormat="1" applyFont="1" applyBorder="1" applyAlignment="1" applyProtection="1">
      <alignment vertical="center" wrapText="1"/>
      <protection locked="0"/>
    </xf>
    <xf numFmtId="171" fontId="109" fillId="0" borderId="41" xfId="16" applyNumberFormat="1" applyFont="1" applyBorder="1" applyAlignment="1" applyProtection="1">
      <alignment vertical="center" wrapText="1"/>
      <protection locked="0"/>
    </xf>
    <xf numFmtId="0" fontId="109" fillId="0" borderId="91" xfId="16" applyFont="1" applyBorder="1" applyAlignment="1">
      <alignment vertical="center" wrapText="1"/>
    </xf>
    <xf numFmtId="171" fontId="109" fillId="0" borderId="4" xfId="16" applyNumberFormat="1" applyFont="1" applyBorder="1" applyAlignment="1" applyProtection="1">
      <alignment vertical="center" wrapText="1"/>
      <protection locked="0"/>
    </xf>
    <xf numFmtId="171" fontId="109" fillId="0" borderId="56" xfId="16" applyNumberFormat="1" applyFont="1" applyBorder="1" applyAlignment="1" applyProtection="1">
      <alignment vertical="center" wrapText="1"/>
      <protection locked="0"/>
    </xf>
    <xf numFmtId="3" fontId="109" fillId="0" borderId="4" xfId="16" applyNumberFormat="1" applyFont="1" applyBorder="1" applyAlignment="1" applyProtection="1">
      <alignment vertical="center" wrapText="1"/>
      <protection locked="0"/>
    </xf>
    <xf numFmtId="0" fontId="109" fillId="0" borderId="89" xfId="16" applyFont="1" applyBorder="1" applyAlignment="1">
      <alignment vertical="center" wrapText="1"/>
    </xf>
    <xf numFmtId="171" fontId="109" fillId="0" borderId="6" xfId="16" applyNumberFormat="1" applyFont="1" applyBorder="1" applyAlignment="1" applyProtection="1">
      <alignment vertical="center" wrapText="1"/>
      <protection locked="0"/>
    </xf>
    <xf numFmtId="171" fontId="109" fillId="0" borderId="90" xfId="16" applyNumberFormat="1" applyFont="1" applyBorder="1" applyAlignment="1" applyProtection="1">
      <alignment vertical="center" wrapText="1"/>
      <protection locked="0"/>
    </xf>
    <xf numFmtId="0" fontId="60" fillId="8" borderId="72" xfId="16" applyFont="1" applyFill="1" applyBorder="1" applyAlignment="1">
      <alignment vertical="center" wrapText="1"/>
    </xf>
    <xf numFmtId="171" fontId="60" fillId="8" borderId="63" xfId="16" applyNumberFormat="1" applyFont="1" applyFill="1" applyBorder="1" applyAlignment="1">
      <alignment vertical="center" wrapText="1"/>
    </xf>
    <xf numFmtId="171" fontId="60" fillId="8" borderId="64" xfId="16" applyNumberFormat="1" applyFont="1" applyFill="1" applyBorder="1" applyAlignment="1">
      <alignment vertical="center" wrapText="1"/>
    </xf>
    <xf numFmtId="0" fontId="109" fillId="0" borderId="72" xfId="16" applyFont="1" applyBorder="1" applyAlignment="1">
      <alignment vertical="center" wrapText="1"/>
    </xf>
    <xf numFmtId="171" fontId="109" fillId="0" borderId="63" xfId="16" applyNumberFormat="1" applyFont="1" applyBorder="1" applyAlignment="1" applyProtection="1">
      <alignment vertical="center" wrapText="1"/>
      <protection locked="0"/>
    </xf>
    <xf numFmtId="171" fontId="109" fillId="0" borderId="64" xfId="16" applyNumberFormat="1" applyFont="1" applyBorder="1" applyAlignment="1" applyProtection="1">
      <alignment vertical="center" wrapText="1"/>
      <protection locked="0"/>
    </xf>
    <xf numFmtId="0" fontId="60" fillId="8" borderId="74" xfId="16" applyFont="1" applyFill="1" applyBorder="1" applyAlignment="1">
      <alignment vertical="center" wrapText="1"/>
    </xf>
    <xf numFmtId="171" fontId="60" fillId="8" borderId="75" xfId="16" applyNumberFormat="1" applyFont="1" applyFill="1" applyBorder="1" applyAlignment="1">
      <alignment vertical="center" wrapText="1"/>
    </xf>
    <xf numFmtId="171" fontId="60" fillId="8" borderId="68" xfId="16" applyNumberFormat="1" applyFont="1" applyFill="1" applyBorder="1" applyAlignment="1">
      <alignment vertical="center" wrapText="1"/>
    </xf>
    <xf numFmtId="0" fontId="73" fillId="0" borderId="0" xfId="16"/>
    <xf numFmtId="171" fontId="73" fillId="0" borderId="0" xfId="16" applyNumberFormat="1" applyAlignment="1">
      <alignment horizontal="right"/>
    </xf>
    <xf numFmtId="0" fontId="109" fillId="0" borderId="95" xfId="16" applyFont="1" applyBorder="1" applyAlignment="1">
      <alignment vertical="center" wrapText="1"/>
    </xf>
    <xf numFmtId="171" fontId="109" fillId="0" borderId="92" xfId="16" applyNumberFormat="1" applyFont="1" applyBorder="1" applyAlignment="1" applyProtection="1">
      <alignment vertical="center" wrapText="1"/>
      <protection locked="0"/>
    </xf>
    <xf numFmtId="171" fontId="109" fillId="0" borderId="93" xfId="16" applyNumberFormat="1" applyFont="1" applyBorder="1" applyAlignment="1" applyProtection="1">
      <alignment vertical="center" wrapText="1"/>
      <protection locked="0"/>
    </xf>
    <xf numFmtId="0" fontId="109" fillId="0" borderId="74" xfId="16" applyFont="1" applyBorder="1" applyAlignment="1">
      <alignment vertical="center" wrapText="1"/>
    </xf>
    <xf numFmtId="171" fontId="109" fillId="0" borderId="75" xfId="16" applyNumberFormat="1" applyFont="1" applyBorder="1" applyAlignment="1" applyProtection="1">
      <alignment vertical="center" wrapText="1"/>
      <protection locked="0"/>
    </xf>
    <xf numFmtId="171" fontId="109" fillId="0" borderId="68" xfId="16" applyNumberFormat="1" applyFont="1" applyBorder="1" applyAlignment="1" applyProtection="1">
      <alignment vertical="center" wrapText="1"/>
      <protection locked="0"/>
    </xf>
    <xf numFmtId="0" fontId="109" fillId="0" borderId="91" xfId="16" applyFont="1" applyBorder="1" applyAlignment="1">
      <alignment vertical="center"/>
    </xf>
    <xf numFmtId="0" fontId="0" fillId="0" borderId="0" xfId="0" applyAlignment="1">
      <alignment vertical="top" wrapText="1"/>
    </xf>
    <xf numFmtId="3" fontId="19" fillId="2" borderId="35" xfId="4" applyNumberFormat="1" applyFont="1" applyFill="1" applyBorder="1" applyAlignment="1">
      <alignment vertical="center"/>
    </xf>
    <xf numFmtId="0" fontId="121" fillId="0" borderId="0" xfId="5" applyFont="1"/>
    <xf numFmtId="0" fontId="65" fillId="2" borderId="3" xfId="3" applyFont="1" applyFill="1" applyBorder="1" applyAlignment="1">
      <alignment vertical="center"/>
    </xf>
    <xf numFmtId="3" fontId="65" fillId="2" borderId="2" xfId="10" applyNumberFormat="1" applyFont="1" applyFill="1" applyBorder="1" applyAlignment="1">
      <alignment vertical="center"/>
    </xf>
    <xf numFmtId="3" fontId="19" fillId="2" borderId="7" xfId="0" applyNumberFormat="1" applyFont="1" applyFill="1" applyBorder="1" applyProtection="1">
      <protection locked="0"/>
    </xf>
    <xf numFmtId="169" fontId="40" fillId="2" borderId="52" xfId="13" applyNumberFormat="1" applyFont="1" applyFill="1" applyBorder="1" applyAlignment="1">
      <alignment vertical="center"/>
    </xf>
    <xf numFmtId="3" fontId="18" fillId="2" borderId="52" xfId="13" applyNumberFormat="1" applyFont="1" applyFill="1" applyBorder="1" applyAlignment="1">
      <alignment vertical="center"/>
    </xf>
    <xf numFmtId="3" fontId="18" fillId="2" borderId="5" xfId="13" applyNumberFormat="1" applyFont="1" applyFill="1" applyBorder="1" applyAlignment="1">
      <alignment vertical="center"/>
    </xf>
    <xf numFmtId="49" fontId="81" fillId="2" borderId="0" xfId="13" applyNumberFormat="1" applyFont="1" applyFill="1" applyAlignment="1">
      <alignment horizontal="left" vertical="center" wrapText="1"/>
    </xf>
    <xf numFmtId="3" fontId="115" fillId="2" borderId="5" xfId="10" applyNumberFormat="1" applyFont="1" applyFill="1" applyBorder="1" applyAlignment="1">
      <alignment vertical="center"/>
    </xf>
    <xf numFmtId="0" fontId="18" fillId="0" borderId="57" xfId="21" applyFont="1" applyBorder="1"/>
    <xf numFmtId="171" fontId="74" fillId="0" borderId="63" xfId="16" applyNumberFormat="1" applyFont="1" applyBorder="1" applyAlignment="1" applyProtection="1">
      <alignment vertical="center" wrapText="1"/>
      <protection locked="0"/>
    </xf>
    <xf numFmtId="0" fontId="37" fillId="0" borderId="51" xfId="21" applyFont="1" applyBorder="1"/>
    <xf numFmtId="171" fontId="74" fillId="0" borderId="91" xfId="16" applyNumberFormat="1" applyFont="1" applyBorder="1" applyAlignment="1" applyProtection="1">
      <alignment horizontal="left" vertical="center" wrapText="1"/>
      <protection locked="0"/>
    </xf>
    <xf numFmtId="0" fontId="37" fillId="0" borderId="62" xfId="21" applyFont="1" applyBorder="1"/>
    <xf numFmtId="166" fontId="19" fillId="2" borderId="11" xfId="4" applyNumberFormat="1" applyFont="1" applyFill="1" applyBorder="1"/>
    <xf numFmtId="166" fontId="19" fillId="2" borderId="6" xfId="4" applyNumberFormat="1" applyFont="1" applyFill="1" applyBorder="1"/>
    <xf numFmtId="166" fontId="34" fillId="2" borderId="6" xfId="4" applyNumberFormat="1" applyFont="1" applyFill="1" applyBorder="1"/>
    <xf numFmtId="166" fontId="18" fillId="0" borderId="0" xfId="4" applyNumberFormat="1"/>
    <xf numFmtId="166" fontId="19" fillId="2" borderId="5" xfId="21" applyNumberFormat="1" applyFont="1" applyFill="1" applyBorder="1"/>
    <xf numFmtId="166" fontId="19" fillId="2" borderId="5" xfId="4" applyNumberFormat="1" applyFont="1" applyFill="1" applyBorder="1"/>
    <xf numFmtId="166" fontId="34" fillId="2" borderId="4" xfId="4" applyNumberFormat="1" applyFont="1" applyFill="1" applyBorder="1"/>
    <xf numFmtId="166" fontId="19" fillId="2" borderId="12" xfId="4" applyNumberFormat="1" applyFont="1" applyFill="1" applyBorder="1"/>
    <xf numFmtId="166" fontId="21" fillId="2" borderId="6" xfId="21" applyNumberFormat="1" applyFont="1" applyFill="1" applyBorder="1"/>
    <xf numFmtId="166" fontId="21" fillId="2" borderId="15" xfId="21" applyNumberFormat="1" applyFont="1" applyFill="1" applyBorder="1"/>
    <xf numFmtId="166" fontId="21" fillId="2" borderId="1" xfId="21" applyNumberFormat="1" applyFont="1" applyFill="1" applyBorder="1"/>
    <xf numFmtId="166" fontId="21" fillId="2" borderId="10" xfId="21" applyNumberFormat="1" applyFont="1" applyFill="1" applyBorder="1"/>
    <xf numFmtId="166" fontId="42" fillId="2" borderId="4" xfId="4" applyNumberFormat="1" applyFont="1" applyFill="1" applyBorder="1"/>
    <xf numFmtId="166" fontId="21" fillId="2" borderId="6" xfId="4" applyNumberFormat="1" applyFont="1" applyFill="1" applyBorder="1"/>
    <xf numFmtId="166" fontId="21" fillId="2" borderId="5" xfId="4" applyNumberFormat="1" applyFont="1" applyFill="1" applyBorder="1"/>
    <xf numFmtId="166" fontId="34" fillId="2" borderId="5" xfId="4" applyNumberFormat="1" applyFont="1" applyFill="1" applyBorder="1"/>
    <xf numFmtId="166" fontId="21" fillId="2" borderId="1" xfId="4" applyNumberFormat="1" applyFont="1" applyFill="1" applyBorder="1"/>
    <xf numFmtId="166" fontId="34" fillId="2" borderId="1" xfId="4" applyNumberFormat="1" applyFont="1" applyFill="1" applyBorder="1"/>
    <xf numFmtId="166" fontId="21" fillId="2" borderId="4" xfId="4" applyNumberFormat="1" applyFont="1" applyFill="1" applyBorder="1"/>
    <xf numFmtId="166" fontId="36" fillId="2" borderId="4" xfId="4" applyNumberFormat="1" applyFont="1" applyFill="1" applyBorder="1"/>
    <xf numFmtId="166" fontId="67" fillId="2" borderId="4" xfId="4" applyNumberFormat="1" applyFont="1" applyFill="1" applyBorder="1"/>
    <xf numFmtId="3" fontId="20" fillId="2" borderId="4" xfId="4" applyNumberFormat="1" applyFont="1" applyFill="1" applyBorder="1"/>
    <xf numFmtId="0" fontId="18" fillId="0" borderId="0" xfId="23"/>
    <xf numFmtId="0" fontId="56" fillId="0" borderId="0" xfId="23" applyFont="1" applyAlignment="1">
      <alignment horizontal="center"/>
    </xf>
    <xf numFmtId="171" fontId="18" fillId="0" borderId="0" xfId="23" applyNumberFormat="1"/>
    <xf numFmtId="171" fontId="74" fillId="0" borderId="33" xfId="16" applyNumberFormat="1" applyFont="1" applyBorder="1" applyAlignment="1">
      <alignment horizontal="center" vertical="center" wrapText="1"/>
    </xf>
    <xf numFmtId="171" fontId="74" fillId="0" borderId="74" xfId="16" applyNumberFormat="1" applyFont="1" applyBorder="1" applyAlignment="1">
      <alignment horizontal="center" vertical="center" wrapText="1"/>
    </xf>
    <xf numFmtId="171" fontId="74" fillId="0" borderId="75" xfId="16" applyNumberFormat="1" applyFont="1" applyBorder="1" applyAlignment="1">
      <alignment horizontal="center" vertical="center" wrapText="1"/>
    </xf>
    <xf numFmtId="171" fontId="74" fillId="0" borderId="87" xfId="16" applyNumberFormat="1" applyFont="1" applyBorder="1" applyAlignment="1">
      <alignment horizontal="center" vertical="center" wrapText="1"/>
    </xf>
    <xf numFmtId="171" fontId="74" fillId="0" borderId="57" xfId="16" applyNumberFormat="1" applyFont="1" applyBorder="1" applyAlignment="1">
      <alignment horizontal="center" vertical="center" wrapText="1"/>
    </xf>
    <xf numFmtId="171" fontId="74" fillId="0" borderId="70" xfId="16" applyNumberFormat="1" applyFont="1" applyBorder="1" applyAlignment="1">
      <alignment horizontal="left" vertical="center" wrapText="1"/>
    </xf>
    <xf numFmtId="171" fontId="73" fillId="0" borderId="30" xfId="16" applyNumberFormat="1" applyBorder="1" applyAlignment="1" applyProtection="1">
      <alignment horizontal="left" vertical="center" wrapText="1"/>
      <protection locked="0"/>
    </xf>
    <xf numFmtId="171" fontId="73" fillId="0" borderId="5" xfId="16" applyNumberFormat="1" applyBorder="1" applyAlignment="1" applyProtection="1">
      <alignment vertical="center" wrapText="1"/>
      <protection locked="0"/>
    </xf>
    <xf numFmtId="1" fontId="73" fillId="0" borderId="0" xfId="16" applyNumberFormat="1" applyAlignment="1" applyProtection="1">
      <alignment horizontal="center" vertical="center" wrapText="1"/>
      <protection locked="0"/>
    </xf>
    <xf numFmtId="171" fontId="73" fillId="0" borderId="8" xfId="16" applyNumberFormat="1" applyBorder="1" applyAlignment="1" applyProtection="1">
      <alignment vertical="center" wrapText="1"/>
      <protection locked="0"/>
    </xf>
    <xf numFmtId="171" fontId="73" fillId="0" borderId="89" xfId="16" applyNumberFormat="1" applyBorder="1" applyAlignment="1" applyProtection="1">
      <alignment horizontal="left" vertical="center" wrapText="1"/>
      <protection locked="0"/>
    </xf>
    <xf numFmtId="171" fontId="73" fillId="0" borderId="6" xfId="16" applyNumberFormat="1" applyBorder="1" applyAlignment="1" applyProtection="1">
      <alignment vertical="center" wrapText="1"/>
      <protection locked="0"/>
    </xf>
    <xf numFmtId="1" fontId="73" fillId="0" borderId="6" xfId="16" applyNumberFormat="1" applyBorder="1" applyAlignment="1" applyProtection="1">
      <alignment horizontal="center" vertical="center" wrapText="1"/>
      <protection locked="0"/>
    </xf>
    <xf numFmtId="171" fontId="73" fillId="0" borderId="15" xfId="16" applyNumberFormat="1" applyBorder="1" applyAlignment="1" applyProtection="1">
      <alignment vertical="center" wrapText="1"/>
      <protection locked="0"/>
    </xf>
    <xf numFmtId="1" fontId="73" fillId="5" borderId="63" xfId="16" applyNumberFormat="1" applyFill="1" applyBorder="1" applyAlignment="1" applyProtection="1">
      <alignment horizontal="center" vertical="center" wrapText="1"/>
      <protection locked="0"/>
    </xf>
    <xf numFmtId="171" fontId="74" fillId="6" borderId="58" xfId="16" applyNumberFormat="1" applyFont="1" applyFill="1" applyBorder="1" applyAlignment="1">
      <alignment vertical="center" wrapText="1"/>
    </xf>
    <xf numFmtId="171" fontId="74" fillId="7" borderId="58" xfId="16" applyNumberFormat="1" applyFont="1" applyFill="1" applyBorder="1" applyAlignment="1">
      <alignment horizontal="center" vertical="center" wrapText="1"/>
    </xf>
    <xf numFmtId="171" fontId="49" fillId="6" borderId="57" xfId="21" applyNumberFormat="1" applyFont="1" applyFill="1" applyBorder="1"/>
    <xf numFmtId="3" fontId="37" fillId="0" borderId="58" xfId="21" applyNumberFormat="1" applyFont="1" applyBorder="1"/>
    <xf numFmtId="3" fontId="45" fillId="0" borderId="1" xfId="17" applyNumberFormat="1" applyFont="1" applyBorder="1" applyAlignment="1">
      <alignment horizontal="right"/>
    </xf>
    <xf numFmtId="0" fontId="65" fillId="3" borderId="23" xfId="0" applyFont="1" applyFill="1" applyBorder="1" applyAlignment="1">
      <alignment horizontal="left" vertical="top" wrapText="1"/>
    </xf>
    <xf numFmtId="3" fontId="36" fillId="2" borderId="11" xfId="4" applyNumberFormat="1" applyFont="1" applyFill="1" applyBorder="1" applyAlignment="1">
      <alignment vertical="center"/>
    </xf>
    <xf numFmtId="0" fontId="37" fillId="0" borderId="0" xfId="5" applyFont="1" applyAlignment="1">
      <alignment vertical="top"/>
    </xf>
    <xf numFmtId="0" fontId="24" fillId="0" borderId="0" xfId="34" applyFont="1"/>
    <xf numFmtId="3" fontId="37" fillId="0" borderId="6" xfId="34" applyNumberFormat="1" applyFont="1" applyBorder="1" applyAlignment="1">
      <alignment horizontal="center" wrapText="1"/>
    </xf>
    <xf numFmtId="3" fontId="37" fillId="0" borderId="4" xfId="34" applyNumberFormat="1" applyFont="1" applyBorder="1" applyAlignment="1">
      <alignment horizontal="center" wrapText="1"/>
    </xf>
    <xf numFmtId="3" fontId="37" fillId="0" borderId="8" xfId="34" applyNumberFormat="1" applyFont="1" applyBorder="1" applyAlignment="1">
      <alignment vertical="top"/>
    </xf>
    <xf numFmtId="0" fontId="52" fillId="0" borderId="0" xfId="34" applyFont="1"/>
    <xf numFmtId="3" fontId="37" fillId="0" borderId="8" xfId="34" applyNumberFormat="1" applyFont="1" applyBorder="1" applyAlignment="1">
      <alignment vertical="center"/>
    </xf>
    <xf numFmtId="3" fontId="37" fillId="0" borderId="5" xfId="34" applyNumberFormat="1" applyFont="1" applyBorder="1" applyAlignment="1">
      <alignment horizontal="right"/>
    </xf>
    <xf numFmtId="0" fontId="50" fillId="0" borderId="4" xfId="34" applyFont="1" applyBorder="1" applyAlignment="1">
      <alignment horizontal="left"/>
    </xf>
    <xf numFmtId="0" fontId="50" fillId="0" borderId="13" xfId="34" applyFont="1" applyBorder="1" applyAlignment="1">
      <alignment horizontal="left"/>
    </xf>
    <xf numFmtId="3" fontId="49" fillId="0" borderId="4" xfId="34" applyNumberFormat="1" applyFont="1" applyBorder="1" applyAlignment="1">
      <alignment horizontal="right"/>
    </xf>
    <xf numFmtId="3" fontId="37" fillId="0" borderId="4" xfId="34" applyNumberFormat="1" applyFont="1" applyBorder="1"/>
    <xf numFmtId="3" fontId="37" fillId="0" borderId="2" xfId="34" applyNumberFormat="1" applyFont="1" applyBorder="1"/>
    <xf numFmtId="0" fontId="49" fillId="0" borderId="10" xfId="34" applyFont="1" applyBorder="1" applyAlignment="1">
      <alignment horizontal="left" vertical="top" wrapText="1"/>
    </xf>
    <xf numFmtId="0" fontId="49" fillId="0" borderId="14" xfId="34" applyFont="1" applyBorder="1" applyAlignment="1">
      <alignment horizontal="left" vertical="top" wrapText="1"/>
    </xf>
    <xf numFmtId="3" fontId="37" fillId="0" borderId="5" xfId="34" applyNumberFormat="1" applyFont="1" applyBorder="1"/>
    <xf numFmtId="3" fontId="37" fillId="0" borderId="8" xfId="34" applyNumberFormat="1" applyFont="1" applyBorder="1"/>
    <xf numFmtId="0" fontId="49" fillId="0" borderId="12" xfId="34" applyFont="1" applyBorder="1" applyAlignment="1">
      <alignment horizontal="left" vertical="top"/>
    </xf>
    <xf numFmtId="0" fontId="49" fillId="0" borderId="11" xfId="34" applyFont="1" applyBorder="1" applyAlignment="1">
      <alignment horizontal="left" vertical="top"/>
    </xf>
    <xf numFmtId="3" fontId="37" fillId="0" borderId="6" xfId="34" applyNumberFormat="1" applyFont="1" applyBorder="1"/>
    <xf numFmtId="0" fontId="49" fillId="0" borderId="9" xfId="34" applyFont="1" applyBorder="1" applyAlignment="1">
      <alignment horizontal="left" vertical="top"/>
    </xf>
    <xf numFmtId="0" fontId="49" fillId="0" borderId="14" xfId="34" applyFont="1" applyBorder="1" applyAlignment="1">
      <alignment horizontal="left" vertical="top"/>
    </xf>
    <xf numFmtId="3" fontId="49" fillId="0" borderId="1" xfId="34" applyNumberFormat="1" applyFont="1" applyBorder="1" applyAlignment="1">
      <alignment horizontal="right"/>
    </xf>
    <xf numFmtId="0" fontId="50" fillId="0" borderId="2" xfId="34" applyFont="1" applyBorder="1"/>
    <xf numFmtId="0" fontId="49" fillId="0" borderId="13" xfId="34" applyFont="1" applyBorder="1"/>
    <xf numFmtId="3" fontId="37" fillId="0" borderId="2" xfId="34" applyNumberFormat="1" applyFont="1" applyBorder="1" applyAlignment="1">
      <alignment horizontal="center" wrapText="1"/>
    </xf>
    <xf numFmtId="3" fontId="37" fillId="0" borderId="4" xfId="34" applyNumberFormat="1" applyFont="1" applyBorder="1" applyAlignment="1">
      <alignment horizontal="right"/>
    </xf>
    <xf numFmtId="3" fontId="37" fillId="0" borderId="1" xfId="34" applyNumberFormat="1" applyFont="1" applyBorder="1" applyAlignment="1">
      <alignment horizontal="right"/>
    </xf>
    <xf numFmtId="0" fontId="37" fillId="0" borderId="10" xfId="34" applyFont="1" applyBorder="1" applyAlignment="1">
      <alignment vertical="top" wrapText="1"/>
    </xf>
    <xf numFmtId="0" fontId="62" fillId="0" borderId="14" xfId="34" applyFont="1" applyBorder="1" applyAlignment="1">
      <alignment vertical="top" wrapText="1"/>
    </xf>
    <xf numFmtId="3" fontId="62" fillId="0" borderId="1" xfId="34" applyNumberFormat="1" applyFont="1" applyBorder="1" applyAlignment="1">
      <alignment horizontal="right"/>
    </xf>
    <xf numFmtId="3" fontId="62" fillId="0" borderId="4" xfId="34" applyNumberFormat="1" applyFont="1" applyBorder="1" applyAlignment="1">
      <alignment horizontal="right"/>
    </xf>
    <xf numFmtId="3" fontId="49" fillId="0" borderId="4" xfId="34" applyNumberFormat="1" applyFont="1" applyBorder="1"/>
    <xf numFmtId="0" fontId="50" fillId="0" borderId="2" xfId="34" applyFont="1" applyBorder="1" applyAlignment="1">
      <alignment horizontal="left"/>
    </xf>
    <xf numFmtId="0" fontId="50" fillId="0" borderId="3" xfId="34" applyFont="1" applyBorder="1" applyAlignment="1">
      <alignment horizontal="left"/>
    </xf>
    <xf numFmtId="49" fontId="24" fillId="0" borderId="10" xfId="34" applyNumberFormat="1" applyFont="1" applyBorder="1" applyAlignment="1">
      <alignment horizontal="left"/>
    </xf>
    <xf numFmtId="49" fontId="24" fillId="0" borderId="14" xfId="34" applyNumberFormat="1" applyFont="1" applyBorder="1" applyAlignment="1">
      <alignment horizontal="left"/>
    </xf>
    <xf numFmtId="3" fontId="37" fillId="0" borderId="10" xfId="34" applyNumberFormat="1" applyFont="1" applyBorder="1" applyAlignment="1">
      <alignment horizontal="right"/>
    </xf>
    <xf numFmtId="0" fontId="24" fillId="0" borderId="15" xfId="34" applyFont="1" applyBorder="1" applyAlignment="1">
      <alignment horizontal="left"/>
    </xf>
    <xf numFmtId="0" fontId="24" fillId="0" borderId="11" xfId="34" applyFont="1" applyBorder="1" applyAlignment="1">
      <alignment horizontal="left"/>
    </xf>
    <xf numFmtId="0" fontId="24" fillId="0" borderId="12" xfId="34" applyFont="1" applyBorder="1"/>
    <xf numFmtId="0" fontId="50" fillId="0" borderId="11" xfId="34" applyFont="1" applyBorder="1" applyAlignment="1">
      <alignment horizontal="center" wrapText="1"/>
    </xf>
    <xf numFmtId="3" fontId="37" fillId="0" borderId="15" xfId="34" applyNumberFormat="1" applyFont="1" applyBorder="1"/>
    <xf numFmtId="3" fontId="45" fillId="0" borderId="0" xfId="34" applyNumberFormat="1" applyFont="1"/>
    <xf numFmtId="0" fontId="37" fillId="0" borderId="14" xfId="34" applyFont="1" applyBorder="1" applyAlignment="1">
      <alignment horizontal="left" wrapText="1"/>
    </xf>
    <xf numFmtId="0" fontId="37" fillId="0" borderId="10" xfId="34" applyFont="1" applyBorder="1" applyAlignment="1">
      <alignment horizontal="left" wrapText="1"/>
    </xf>
    <xf numFmtId="0" fontId="33" fillId="2" borderId="58" xfId="0" applyFont="1" applyFill="1" applyBorder="1" applyAlignment="1">
      <alignment horizontal="left"/>
    </xf>
    <xf numFmtId="3" fontId="126" fillId="2" borderId="71" xfId="0" applyNumberFormat="1" applyFont="1" applyFill="1" applyBorder="1"/>
    <xf numFmtId="3" fontId="126" fillId="2" borderId="36" xfId="0" applyNumberFormat="1" applyFont="1" applyFill="1" applyBorder="1"/>
    <xf numFmtId="0" fontId="67" fillId="2" borderId="70" xfId="0" applyFont="1" applyFill="1" applyBorder="1" applyAlignment="1" applyProtection="1">
      <alignment horizontal="center"/>
      <protection locked="0"/>
    </xf>
    <xf numFmtId="0" fontId="33" fillId="2" borderId="58" xfId="0" applyFont="1" applyFill="1" applyBorder="1" applyProtection="1">
      <protection locked="0"/>
    </xf>
    <xf numFmtId="3" fontId="19" fillId="2" borderId="58" xfId="0" applyNumberFormat="1" applyFont="1" applyFill="1" applyBorder="1" applyAlignment="1" applyProtection="1">
      <alignment horizontal="right"/>
      <protection locked="0"/>
    </xf>
    <xf numFmtId="3" fontId="19" fillId="2" borderId="59" xfId="0" applyNumberFormat="1" applyFont="1" applyFill="1" applyBorder="1" applyAlignment="1" applyProtection="1">
      <alignment horizontal="right"/>
      <protection locked="0"/>
    </xf>
    <xf numFmtId="0" fontId="33" fillId="2" borderId="58" xfId="0" applyFont="1" applyFill="1" applyBorder="1"/>
    <xf numFmtId="0" fontId="99" fillId="2" borderId="58" xfId="0" applyFont="1" applyFill="1" applyBorder="1"/>
    <xf numFmtId="0" fontId="99" fillId="2" borderId="70" xfId="0" applyFont="1" applyFill="1" applyBorder="1" applyAlignment="1">
      <alignment horizontal="center"/>
    </xf>
    <xf numFmtId="3" fontId="43" fillId="2" borderId="58" xfId="0" applyNumberFormat="1" applyFont="1" applyFill="1" applyBorder="1" applyAlignment="1">
      <alignment horizontal="right"/>
    </xf>
    <xf numFmtId="3" fontId="43" fillId="2" borderId="59" xfId="0" applyNumberFormat="1" applyFont="1" applyFill="1" applyBorder="1" applyAlignment="1">
      <alignment horizontal="right"/>
    </xf>
    <xf numFmtId="0" fontId="67" fillId="2" borderId="4" xfId="0" applyFont="1" applyFill="1" applyBorder="1"/>
    <xf numFmtId="0" fontId="20" fillId="2" borderId="7" xfId="0" applyFont="1" applyFill="1" applyBorder="1"/>
    <xf numFmtId="0" fontId="33" fillId="2" borderId="34" xfId="0" applyFont="1" applyFill="1" applyBorder="1" applyAlignment="1">
      <alignment horizontal="center"/>
    </xf>
    <xf numFmtId="3" fontId="34" fillId="2" borderId="71" xfId="0" applyNumberFormat="1" applyFont="1" applyFill="1" applyBorder="1" applyAlignment="1">
      <alignment horizontal="right"/>
    </xf>
    <xf numFmtId="0" fontId="21" fillId="2" borderId="5" xfId="0" applyFont="1" applyFill="1" applyBorder="1"/>
    <xf numFmtId="0" fontId="32" fillId="2" borderId="5" xfId="0" applyFont="1" applyFill="1" applyBorder="1"/>
    <xf numFmtId="3" fontId="19" fillId="2" borderId="75" xfId="0" applyNumberFormat="1" applyFont="1" applyFill="1" applyBorder="1" applyAlignment="1" applyProtection="1">
      <alignment horizontal="right"/>
      <protection locked="0"/>
    </xf>
    <xf numFmtId="3" fontId="19" fillId="2" borderId="75" xfId="0" applyNumberFormat="1" applyFont="1" applyFill="1" applyBorder="1" applyProtection="1">
      <protection locked="0"/>
    </xf>
    <xf numFmtId="0" fontId="20" fillId="2" borderId="58" xfId="0" applyFont="1" applyFill="1" applyBorder="1"/>
    <xf numFmtId="0" fontId="33" fillId="2" borderId="57" xfId="0" applyFont="1" applyFill="1" applyBorder="1"/>
    <xf numFmtId="0" fontId="99" fillId="2" borderId="70" xfId="0" applyFont="1" applyFill="1" applyBorder="1"/>
    <xf numFmtId="0" fontId="37" fillId="0" borderId="1" xfId="0" applyFont="1" applyBorder="1"/>
    <xf numFmtId="0" fontId="99" fillId="2" borderId="13" xfId="0" applyFont="1" applyFill="1" applyBorder="1"/>
    <xf numFmtId="3" fontId="34" fillId="2" borderId="58" xfId="0" applyNumberFormat="1" applyFont="1" applyFill="1" applyBorder="1"/>
    <xf numFmtId="3" fontId="34" fillId="2" borderId="59" xfId="0" applyNumberFormat="1" applyFont="1" applyFill="1" applyBorder="1"/>
    <xf numFmtId="0" fontId="33" fillId="2" borderId="70" xfId="0" applyFont="1" applyFill="1" applyBorder="1" applyAlignment="1">
      <alignment horizontal="center"/>
    </xf>
    <xf numFmtId="0" fontId="33" fillId="2" borderId="57" xfId="0" applyFont="1" applyFill="1" applyBorder="1" applyAlignment="1">
      <alignment horizontal="center"/>
    </xf>
    <xf numFmtId="0" fontId="20" fillId="2" borderId="75" xfId="0" applyFont="1" applyFill="1" applyBorder="1"/>
    <xf numFmtId="0" fontId="99" fillId="2" borderId="57" xfId="0" applyFont="1" applyFill="1" applyBorder="1" applyAlignment="1">
      <alignment horizontal="center"/>
    </xf>
    <xf numFmtId="0" fontId="33" fillId="2" borderId="86" xfId="0" applyFont="1" applyFill="1" applyBorder="1" applyProtection="1">
      <protection locked="0"/>
    </xf>
    <xf numFmtId="0" fontId="67" fillId="2" borderId="70" xfId="0" applyFont="1" applyFill="1" applyBorder="1" applyAlignment="1">
      <alignment horizontal="center"/>
    </xf>
    <xf numFmtId="0" fontId="67" fillId="2" borderId="58" xfId="0" applyFont="1" applyFill="1" applyBorder="1"/>
    <xf numFmtId="0" fontId="19" fillId="2" borderId="95" xfId="0" applyFont="1" applyFill="1" applyBorder="1" applyAlignment="1">
      <alignment horizontal="center" wrapText="1"/>
    </xf>
    <xf numFmtId="0" fontId="33" fillId="2" borderId="92" xfId="0" applyFont="1" applyFill="1" applyBorder="1" applyAlignment="1" applyProtection="1">
      <alignment horizontal="center"/>
      <protection locked="0"/>
    </xf>
    <xf numFmtId="0" fontId="19" fillId="2" borderId="92" xfId="0" applyFont="1" applyFill="1" applyBorder="1" applyAlignment="1">
      <alignment horizontal="center" wrapText="1"/>
    </xf>
    <xf numFmtId="0" fontId="21" fillId="2" borderId="92" xfId="0" applyFont="1" applyFill="1" applyBorder="1" applyAlignment="1">
      <alignment horizontal="center" wrapText="1"/>
    </xf>
    <xf numFmtId="0" fontId="19" fillId="2" borderId="93" xfId="0" applyFont="1" applyFill="1" applyBorder="1" applyAlignment="1">
      <alignment horizontal="center" wrapText="1"/>
    </xf>
    <xf numFmtId="0" fontId="19" fillId="2" borderId="32" xfId="0" applyFont="1" applyFill="1" applyBorder="1" applyAlignment="1">
      <alignment horizontal="center" wrapText="1"/>
    </xf>
    <xf numFmtId="0" fontId="19" fillId="2" borderId="41" xfId="0" applyFont="1" applyFill="1" applyBorder="1" applyAlignment="1">
      <alignment horizontal="center" wrapText="1"/>
    </xf>
    <xf numFmtId="0" fontId="34" fillId="2" borderId="91" xfId="0" applyFont="1" applyFill="1" applyBorder="1" applyAlignment="1" applyProtection="1">
      <alignment horizontal="center"/>
      <protection locked="0"/>
    </xf>
    <xf numFmtId="3" fontId="34" fillId="2" borderId="56" xfId="0" applyNumberFormat="1" applyFont="1" applyFill="1" applyBorder="1" applyAlignment="1" applyProtection="1">
      <alignment horizontal="right"/>
      <protection locked="0"/>
    </xf>
    <xf numFmtId="3" fontId="19" fillId="2" borderId="90" xfId="0" applyNumberFormat="1" applyFont="1" applyFill="1" applyBorder="1" applyProtection="1">
      <protection locked="0"/>
    </xf>
    <xf numFmtId="3" fontId="19" fillId="2" borderId="53" xfId="0" applyNumberFormat="1" applyFont="1" applyFill="1" applyBorder="1"/>
    <xf numFmtId="3" fontId="19" fillId="2" borderId="53" xfId="0" applyNumberFormat="1" applyFont="1" applyFill="1" applyBorder="1" applyProtection="1">
      <protection locked="0"/>
    </xf>
    <xf numFmtId="0" fontId="21" fillId="2" borderId="30" xfId="0" applyFont="1" applyFill="1" applyBorder="1" applyAlignment="1" applyProtection="1">
      <alignment horizontal="center"/>
      <protection locked="0"/>
    </xf>
    <xf numFmtId="0" fontId="19" fillId="2" borderId="30" xfId="0" applyFont="1" applyFill="1" applyBorder="1" applyAlignment="1" applyProtection="1">
      <alignment horizontal="center"/>
      <protection locked="0"/>
    </xf>
    <xf numFmtId="3" fontId="19" fillId="2" borderId="98" xfId="0" applyNumberFormat="1" applyFont="1" applyFill="1" applyBorder="1"/>
    <xf numFmtId="0" fontId="28" fillId="2" borderId="30" xfId="0" applyFont="1" applyFill="1" applyBorder="1" applyAlignment="1" applyProtection="1">
      <alignment horizontal="center"/>
      <protection locked="0"/>
    </xf>
    <xf numFmtId="3" fontId="28" fillId="2" borderId="53" xfId="0" applyNumberFormat="1" applyFont="1" applyFill="1" applyBorder="1"/>
    <xf numFmtId="0" fontId="26" fillId="2" borderId="30" xfId="0" applyFont="1" applyFill="1" applyBorder="1" applyAlignment="1" applyProtection="1">
      <alignment horizontal="center"/>
      <protection locked="0"/>
    </xf>
    <xf numFmtId="3" fontId="28" fillId="2" borderId="98" xfId="0" applyNumberFormat="1" applyFont="1" applyFill="1" applyBorder="1"/>
    <xf numFmtId="3" fontId="21" fillId="2" borderId="98" xfId="0" applyNumberFormat="1" applyFont="1" applyFill="1" applyBorder="1"/>
    <xf numFmtId="3" fontId="20" fillId="2" borderId="53" xfId="0" applyNumberFormat="1" applyFont="1" applyFill="1" applyBorder="1" applyProtection="1">
      <protection locked="0"/>
    </xf>
    <xf numFmtId="3" fontId="99" fillId="2" borderId="56" xfId="0" applyNumberFormat="1" applyFont="1" applyFill="1" applyBorder="1"/>
    <xf numFmtId="0" fontId="33" fillId="2" borderId="91" xfId="0" applyFont="1" applyFill="1" applyBorder="1" applyAlignment="1">
      <alignment horizontal="center"/>
    </xf>
    <xf numFmtId="3" fontId="33" fillId="2" borderId="56" xfId="0" applyNumberFormat="1" applyFont="1" applyFill="1" applyBorder="1"/>
    <xf numFmtId="0" fontId="20" fillId="2" borderId="30" xfId="0" applyFont="1" applyFill="1" applyBorder="1" applyAlignment="1" applyProtection="1">
      <alignment horizontal="center"/>
      <protection locked="0"/>
    </xf>
    <xf numFmtId="0" fontId="19" fillId="2" borderId="32" xfId="0" applyFont="1" applyFill="1" applyBorder="1" applyAlignment="1" applyProtection="1">
      <alignment horizontal="center"/>
      <protection locked="0"/>
    </xf>
    <xf numFmtId="3" fontId="34" fillId="2" borderId="56" xfId="0" applyNumberFormat="1" applyFont="1" applyFill="1" applyBorder="1" applyAlignment="1">
      <alignment horizontal="right"/>
    </xf>
    <xf numFmtId="0" fontId="20" fillId="2" borderId="52" xfId="0" applyFont="1" applyFill="1" applyBorder="1" applyAlignment="1">
      <alignment horizontal="center"/>
    </xf>
    <xf numFmtId="3" fontId="19" fillId="2" borderId="53" xfId="0" applyNumberFormat="1" applyFont="1" applyFill="1" applyBorder="1" applyAlignment="1" applyProtection="1">
      <alignment horizontal="right"/>
      <protection locked="0"/>
    </xf>
    <xf numFmtId="0" fontId="27" fillId="2" borderId="52" xfId="0" applyFont="1" applyFill="1" applyBorder="1" applyAlignment="1">
      <alignment horizontal="center"/>
    </xf>
    <xf numFmtId="3" fontId="19" fillId="2" borderId="53" xfId="0" applyNumberFormat="1" applyFont="1" applyFill="1" applyBorder="1" applyAlignment="1">
      <alignment horizontal="right"/>
    </xf>
    <xf numFmtId="3" fontId="19" fillId="2" borderId="39" xfId="0" applyNumberFormat="1" applyFont="1" applyFill="1" applyBorder="1"/>
    <xf numFmtId="3" fontId="19" fillId="2" borderId="68" xfId="0" applyNumberFormat="1" applyFont="1" applyFill="1" applyBorder="1"/>
    <xf numFmtId="0" fontId="19" fillId="2" borderId="89" xfId="0" applyFont="1" applyFill="1" applyBorder="1" applyAlignment="1" applyProtection="1">
      <alignment horizontal="center"/>
      <protection locked="0"/>
    </xf>
    <xf numFmtId="3" fontId="19" fillId="2" borderId="90" xfId="0" applyNumberFormat="1" applyFont="1" applyFill="1" applyBorder="1" applyAlignment="1">
      <alignment horizontal="right"/>
    </xf>
    <xf numFmtId="0" fontId="19" fillId="2" borderId="30" xfId="0" applyFont="1" applyFill="1" applyBorder="1" applyAlignment="1">
      <alignment horizontal="center"/>
    </xf>
    <xf numFmtId="0" fontId="21" fillId="2" borderId="30" xfId="0" applyFont="1" applyFill="1" applyBorder="1" applyAlignment="1">
      <alignment horizontal="center"/>
    </xf>
    <xf numFmtId="0" fontId="32" fillId="2" borderId="53" xfId="0" applyFont="1" applyFill="1" applyBorder="1"/>
    <xf numFmtId="0" fontId="20" fillId="2" borderId="30" xfId="0" applyFont="1" applyFill="1" applyBorder="1" applyAlignment="1">
      <alignment horizontal="center"/>
    </xf>
    <xf numFmtId="3" fontId="19" fillId="2" borderId="68" xfId="0" applyNumberFormat="1" applyFont="1" applyFill="1" applyBorder="1" applyProtection="1">
      <protection locked="0"/>
    </xf>
    <xf numFmtId="164" fontId="20" fillId="2" borderId="30" xfId="0" applyNumberFormat="1" applyFont="1" applyFill="1" applyBorder="1" applyAlignment="1">
      <alignment horizontal="center"/>
    </xf>
    <xf numFmtId="164" fontId="20" fillId="2" borderId="32" xfId="0" applyNumberFormat="1" applyFont="1" applyFill="1" applyBorder="1" applyAlignment="1">
      <alignment horizontal="center"/>
    </xf>
    <xf numFmtId="3" fontId="19" fillId="2" borderId="41" xfId="0" applyNumberFormat="1" applyFont="1" applyFill="1" applyBorder="1"/>
    <xf numFmtId="3" fontId="34" fillId="2" borderId="56" xfId="0" applyNumberFormat="1" applyFont="1" applyFill="1" applyBorder="1"/>
    <xf numFmtId="0" fontId="27" fillId="2" borderId="30" xfId="0" applyFont="1" applyFill="1" applyBorder="1" applyAlignment="1" applyProtection="1">
      <alignment horizontal="center"/>
      <protection locked="0"/>
    </xf>
    <xf numFmtId="3" fontId="28" fillId="2" borderId="53" xfId="0" applyNumberFormat="1" applyFont="1" applyFill="1" applyBorder="1" applyProtection="1">
      <protection locked="0"/>
    </xf>
    <xf numFmtId="0" fontId="27" fillId="2" borderId="30" xfId="0" applyFont="1" applyFill="1" applyBorder="1" applyAlignment="1">
      <alignment horizontal="center"/>
    </xf>
    <xf numFmtId="49" fontId="20" fillId="2" borderId="32" xfId="0" applyNumberFormat="1" applyFont="1" applyFill="1" applyBorder="1" applyAlignment="1" applyProtection="1">
      <alignment horizontal="center"/>
      <protection locked="0"/>
    </xf>
    <xf numFmtId="0" fontId="99" fillId="2" borderId="91" xfId="0" applyFont="1" applyFill="1" applyBorder="1" applyAlignment="1">
      <alignment horizontal="center"/>
    </xf>
    <xf numFmtId="3" fontId="43" fillId="2" borderId="56" xfId="0" applyNumberFormat="1" applyFont="1" applyFill="1" applyBorder="1"/>
    <xf numFmtId="0" fontId="33" fillId="2" borderId="55" xfId="0" applyFont="1" applyFill="1" applyBorder="1" applyAlignment="1">
      <alignment horizontal="center"/>
    </xf>
    <xf numFmtId="0" fontId="67" fillId="2" borderId="91" xfId="0" applyFont="1" applyFill="1" applyBorder="1" applyAlignment="1">
      <alignment horizontal="center"/>
    </xf>
    <xf numFmtId="0" fontId="99" fillId="2" borderId="55" xfId="0" applyFont="1" applyFill="1" applyBorder="1" applyAlignment="1">
      <alignment horizontal="center"/>
    </xf>
    <xf numFmtId="3" fontId="43" fillId="2" borderId="56" xfId="0" applyNumberFormat="1" applyFont="1" applyFill="1" applyBorder="1" applyAlignment="1">
      <alignment horizontal="right"/>
    </xf>
    <xf numFmtId="0" fontId="20" fillId="2" borderId="89" xfId="0" applyFont="1" applyFill="1" applyBorder="1" applyAlignment="1">
      <alignment horizontal="center"/>
    </xf>
    <xf numFmtId="0" fontId="20" fillId="2" borderId="32" xfId="0" applyFont="1" applyFill="1" applyBorder="1" applyAlignment="1">
      <alignment horizontal="center"/>
    </xf>
    <xf numFmtId="3" fontId="19" fillId="2" borderId="41" xfId="0" applyNumberFormat="1" applyFont="1" applyFill="1" applyBorder="1" applyAlignment="1">
      <alignment horizontal="right"/>
    </xf>
    <xf numFmtId="3" fontId="19" fillId="2" borderId="56" xfId="0" applyNumberFormat="1" applyFont="1" applyFill="1" applyBorder="1" applyAlignment="1">
      <alignment horizontal="right"/>
    </xf>
    <xf numFmtId="0" fontId="20" fillId="2" borderId="91" xfId="0" applyFont="1" applyFill="1" applyBorder="1" applyAlignment="1">
      <alignment horizontal="center"/>
    </xf>
    <xf numFmtId="0" fontId="20" fillId="2" borderId="49" xfId="0" applyFont="1" applyFill="1" applyBorder="1" applyAlignment="1">
      <alignment horizontal="center"/>
    </xf>
    <xf numFmtId="0" fontId="20" fillId="2" borderId="52" xfId="0" applyFont="1" applyFill="1" applyBorder="1" applyProtection="1">
      <protection locked="0"/>
    </xf>
    <xf numFmtId="0" fontId="20" fillId="2" borderId="52" xfId="0" applyFont="1" applyFill="1" applyBorder="1"/>
    <xf numFmtId="0" fontId="19" fillId="2" borderId="98" xfId="0" applyFont="1" applyFill="1" applyBorder="1"/>
    <xf numFmtId="0" fontId="36" fillId="2" borderId="52" xfId="0" applyFont="1" applyFill="1" applyBorder="1"/>
    <xf numFmtId="0" fontId="20" fillId="2" borderId="98" xfId="0" applyFont="1" applyFill="1" applyBorder="1"/>
    <xf numFmtId="0" fontId="37" fillId="0" borderId="52" xfId="0" applyFont="1" applyBorder="1"/>
    <xf numFmtId="0" fontId="0" fillId="0" borderId="98" xfId="0" applyBorder="1"/>
    <xf numFmtId="0" fontId="37" fillId="0" borderId="32" xfId="0" applyFont="1" applyBorder="1"/>
    <xf numFmtId="0" fontId="37" fillId="0" borderId="72" xfId="0" applyFont="1" applyBorder="1"/>
    <xf numFmtId="0" fontId="37" fillId="0" borderId="63" xfId="0" applyFont="1" applyBorder="1" applyAlignment="1">
      <alignment vertical="center"/>
    </xf>
    <xf numFmtId="3" fontId="21" fillId="2" borderId="5" xfId="0" applyNumberFormat="1" applyFont="1" applyFill="1" applyBorder="1"/>
    <xf numFmtId="3" fontId="21" fillId="2" borderId="53" xfId="0" applyNumberFormat="1" applyFont="1" applyFill="1" applyBorder="1"/>
    <xf numFmtId="3" fontId="21" fillId="2" borderId="7" xfId="0" applyNumberFormat="1" applyFont="1" applyFill="1" applyBorder="1" applyAlignment="1" applyProtection="1">
      <alignment horizontal="right"/>
      <protection locked="0"/>
    </xf>
    <xf numFmtId="3" fontId="21" fillId="2" borderId="39" xfId="0" applyNumberFormat="1" applyFont="1" applyFill="1" applyBorder="1"/>
    <xf numFmtId="3" fontId="33" fillId="2" borderId="58" xfId="0" applyNumberFormat="1" applyFont="1" applyFill="1" applyBorder="1" applyProtection="1">
      <protection locked="0"/>
    </xf>
    <xf numFmtId="3" fontId="67" fillId="2" borderId="58" xfId="0" applyNumberFormat="1" applyFont="1" applyFill="1" applyBorder="1" applyAlignment="1" applyProtection="1">
      <alignment horizontal="right"/>
      <protection locked="0"/>
    </xf>
    <xf numFmtId="0" fontId="67" fillId="2" borderId="70" xfId="0" applyFont="1" applyFill="1" applyBorder="1" applyAlignment="1">
      <alignment horizontal="center" vertical="center"/>
    </xf>
    <xf numFmtId="3" fontId="67" fillId="2" borderId="58" xfId="0" applyNumberFormat="1" applyFont="1" applyFill="1" applyBorder="1"/>
    <xf numFmtId="3" fontId="67" fillId="2" borderId="58" xfId="0" applyNumberFormat="1" applyFont="1" applyFill="1" applyBorder="1" applyAlignment="1">
      <alignment horizontal="right"/>
    </xf>
    <xf numFmtId="3" fontId="33" fillId="2" borderId="70" xfId="0" applyNumberFormat="1" applyFont="1" applyFill="1" applyBorder="1"/>
    <xf numFmtId="0" fontId="20" fillId="2" borderId="0" xfId="0" applyFont="1" applyFill="1" applyProtection="1">
      <protection locked="0"/>
    </xf>
    <xf numFmtId="3" fontId="19" fillId="2" borderId="0" xfId="0" applyNumberFormat="1" applyFont="1" applyFill="1"/>
    <xf numFmtId="0" fontId="33" fillId="2" borderId="32" xfId="0" applyFont="1" applyFill="1" applyBorder="1" applyAlignment="1">
      <alignment horizontal="center"/>
    </xf>
    <xf numFmtId="0" fontId="33" fillId="2" borderId="1" xfId="0" applyFont="1" applyFill="1" applyBorder="1"/>
    <xf numFmtId="3" fontId="34" fillId="2" borderId="1" xfId="0" applyNumberFormat="1" applyFont="1" applyFill="1" applyBorder="1"/>
    <xf numFmtId="3" fontId="34" fillId="2" borderId="41" xfId="0" applyNumberFormat="1" applyFont="1" applyFill="1" applyBorder="1"/>
    <xf numFmtId="0" fontId="99" fillId="2" borderId="58" xfId="0" applyFont="1" applyFill="1" applyBorder="1" applyAlignment="1">
      <alignment horizontal="left"/>
    </xf>
    <xf numFmtId="3" fontId="99" fillId="2" borderId="58" xfId="0" applyNumberFormat="1" applyFont="1" applyFill="1" applyBorder="1"/>
    <xf numFmtId="3" fontId="99" fillId="2" borderId="59" xfId="0" applyNumberFormat="1" applyFont="1" applyFill="1" applyBorder="1"/>
    <xf numFmtId="3" fontId="33" fillId="2" borderId="59" xfId="0" applyNumberFormat="1" applyFont="1" applyFill="1" applyBorder="1" applyProtection="1">
      <protection locked="0"/>
    </xf>
    <xf numFmtId="3" fontId="67" fillId="2" borderId="59" xfId="0" applyNumberFormat="1" applyFont="1" applyFill="1" applyBorder="1" applyAlignment="1" applyProtection="1">
      <alignment horizontal="right"/>
      <protection locked="0"/>
    </xf>
    <xf numFmtId="3" fontId="67" fillId="2" borderId="59" xfId="0" applyNumberFormat="1" applyFont="1" applyFill="1" applyBorder="1"/>
    <xf numFmtId="3" fontId="34" fillId="2" borderId="31" xfId="0" applyNumberFormat="1" applyFont="1" applyFill="1" applyBorder="1"/>
    <xf numFmtId="3" fontId="34" fillId="2" borderId="0" xfId="0" applyNumberFormat="1" applyFont="1" applyFill="1" applyAlignment="1">
      <alignment horizontal="right"/>
    </xf>
    <xf numFmtId="0" fontId="20" fillId="2" borderId="0" xfId="0" applyFont="1" applyFill="1"/>
    <xf numFmtId="0" fontId="19" fillId="2" borderId="0" xfId="0" applyFont="1" applyFill="1" applyAlignment="1">
      <alignment horizontal="right"/>
    </xf>
    <xf numFmtId="3" fontId="21" fillId="2" borderId="1" xfId="0" applyNumberFormat="1" applyFont="1" applyFill="1" applyBorder="1" applyAlignment="1">
      <alignment horizontal="right"/>
    </xf>
    <xf numFmtId="3" fontId="21" fillId="2" borderId="41" xfId="0" applyNumberFormat="1" applyFont="1" applyFill="1" applyBorder="1" applyAlignment="1">
      <alignment horizontal="right"/>
    </xf>
    <xf numFmtId="0" fontId="21" fillId="2" borderId="53" xfId="0" applyFont="1" applyFill="1" applyBorder="1"/>
    <xf numFmtId="3" fontId="37" fillId="0" borderId="1" xfId="0" applyNumberFormat="1" applyFont="1" applyBorder="1"/>
    <xf numFmtId="3" fontId="37" fillId="0" borderId="63" xfId="0" applyNumberFormat="1" applyFont="1" applyBorder="1"/>
    <xf numFmtId="0" fontId="20" fillId="2" borderId="74" xfId="0" applyFont="1" applyFill="1" applyBorder="1" applyAlignment="1">
      <alignment horizontal="center"/>
    </xf>
    <xf numFmtId="3" fontId="34" fillId="2" borderId="98" xfId="0" applyNumberFormat="1" applyFont="1" applyFill="1" applyBorder="1" applyAlignment="1">
      <alignment horizontal="right"/>
    </xf>
    <xf numFmtId="3" fontId="67" fillId="2" borderId="56" xfId="0" applyNumberFormat="1" applyFont="1" applyFill="1" applyBorder="1"/>
    <xf numFmtId="3" fontId="21" fillId="2" borderId="5" xfId="0" applyNumberFormat="1" applyFont="1" applyFill="1" applyBorder="1" applyAlignment="1">
      <alignment horizontal="right"/>
    </xf>
    <xf numFmtId="3" fontId="21" fillId="2" borderId="39" xfId="0" applyNumberFormat="1" applyFont="1" applyFill="1" applyBorder="1" applyAlignment="1">
      <alignment horizontal="right"/>
    </xf>
    <xf numFmtId="3" fontId="21" fillId="2" borderId="98" xfId="0" applyNumberFormat="1" applyFont="1" applyFill="1" applyBorder="1" applyAlignment="1">
      <alignment horizontal="right"/>
    </xf>
    <xf numFmtId="3" fontId="21" fillId="2" borderId="68" xfId="0" applyNumberFormat="1" applyFont="1" applyFill="1" applyBorder="1" applyAlignment="1">
      <alignment horizontal="right"/>
    </xf>
    <xf numFmtId="0" fontId="99" fillId="2" borderId="58" xfId="0" applyFont="1" applyFill="1" applyBorder="1" applyAlignment="1">
      <alignment horizontal="center"/>
    </xf>
    <xf numFmtId="0" fontId="42" fillId="2" borderId="52" xfId="0" applyFont="1" applyFill="1" applyBorder="1" applyAlignment="1">
      <alignment horizontal="centerContinuous"/>
    </xf>
    <xf numFmtId="0" fontId="41" fillId="2" borderId="49" xfId="0" applyFont="1" applyFill="1" applyBorder="1"/>
    <xf numFmtId="3" fontId="67" fillId="2" borderId="91" xfId="0" applyNumberFormat="1" applyFont="1" applyFill="1" applyBorder="1" applyAlignment="1" applyProtection="1">
      <alignment horizontal="center"/>
      <protection locked="0"/>
    </xf>
    <xf numFmtId="0" fontId="41" fillId="2" borderId="89" xfId="0" applyFont="1" applyFill="1" applyBorder="1"/>
    <xf numFmtId="3" fontId="35" fillId="2" borderId="91" xfId="0" applyNumberFormat="1" applyFont="1" applyFill="1" applyBorder="1" applyProtection="1">
      <protection locked="0"/>
    </xf>
    <xf numFmtId="0" fontId="20" fillId="2" borderId="55" xfId="0" applyFont="1" applyFill="1" applyBorder="1"/>
    <xf numFmtId="3" fontId="100" fillId="2" borderId="52" xfId="0" applyNumberFormat="1" applyFont="1" applyFill="1" applyBorder="1"/>
    <xf numFmtId="3" fontId="100" fillId="2" borderId="91" xfId="0" applyNumberFormat="1" applyFont="1" applyFill="1" applyBorder="1" applyAlignment="1" applyProtection="1">
      <alignment horizontal="center"/>
      <protection locked="0"/>
    </xf>
    <xf numFmtId="0" fontId="19" fillId="2" borderId="89" xfId="0" applyFont="1" applyFill="1" applyBorder="1"/>
    <xf numFmtId="0" fontId="67" fillId="2" borderId="72" xfId="0" applyFont="1" applyFill="1" applyBorder="1"/>
    <xf numFmtId="3" fontId="19" fillId="2" borderId="63" xfId="0" applyNumberFormat="1" applyFont="1" applyFill="1" applyBorder="1"/>
    <xf numFmtId="0" fontId="19" fillId="2" borderId="72" xfId="0" applyFont="1" applyFill="1" applyBorder="1"/>
    <xf numFmtId="0" fontId="19" fillId="2" borderId="63" xfId="0" applyFont="1" applyFill="1" applyBorder="1"/>
    <xf numFmtId="3" fontId="19" fillId="2" borderId="64" xfId="0" applyNumberFormat="1" applyFont="1" applyFill="1" applyBorder="1"/>
    <xf numFmtId="0" fontId="19" fillId="2" borderId="27" xfId="4" applyFont="1" applyFill="1" applyBorder="1" applyAlignment="1">
      <alignment horizontal="center" vertical="center"/>
    </xf>
    <xf numFmtId="0" fontId="19" fillId="2" borderId="100" xfId="4" applyFont="1" applyFill="1" applyBorder="1" applyAlignment="1">
      <alignment horizontal="center" vertical="center"/>
    </xf>
    <xf numFmtId="0" fontId="19" fillId="2" borderId="32" xfId="4" applyFont="1" applyFill="1" applyBorder="1" applyAlignment="1" applyProtection="1">
      <alignment horizontal="center" vertical="center"/>
      <protection locked="0"/>
    </xf>
    <xf numFmtId="0" fontId="19" fillId="2" borderId="106" xfId="4" applyFont="1" applyFill="1" applyBorder="1" applyAlignment="1">
      <alignment horizontal="center" vertical="center" wrapText="1"/>
    </xf>
    <xf numFmtId="0" fontId="36" fillId="2" borderId="0" xfId="4" applyFont="1" applyFill="1" applyAlignment="1">
      <alignment vertical="center"/>
    </xf>
    <xf numFmtId="0" fontId="36" fillId="2" borderId="98" xfId="4" applyFont="1" applyFill="1" applyBorder="1" applyAlignment="1">
      <alignment vertical="center"/>
    </xf>
    <xf numFmtId="164" fontId="19" fillId="2" borderId="30" xfId="4" applyNumberFormat="1" applyFont="1" applyFill="1" applyBorder="1" applyAlignment="1">
      <alignment horizontal="centerContinuous" vertical="center"/>
    </xf>
    <xf numFmtId="3" fontId="20" fillId="2" borderId="98" xfId="4" applyNumberFormat="1" applyFont="1" applyFill="1" applyBorder="1" applyAlignment="1">
      <alignment vertical="center"/>
    </xf>
    <xf numFmtId="3" fontId="19" fillId="2" borderId="30" xfId="4" applyNumberFormat="1" applyFont="1" applyFill="1" applyBorder="1" applyAlignment="1">
      <alignment horizontal="centerContinuous" vertical="center"/>
    </xf>
    <xf numFmtId="3" fontId="19" fillId="2" borderId="0" xfId="4" applyNumberFormat="1" applyFont="1" applyFill="1" applyAlignment="1">
      <alignment vertical="center"/>
    </xf>
    <xf numFmtId="3" fontId="20" fillId="2" borderId="0" xfId="4" applyNumberFormat="1" applyFont="1" applyFill="1" applyAlignment="1" applyProtection="1">
      <alignment vertical="center"/>
      <protection locked="0"/>
    </xf>
    <xf numFmtId="3" fontId="20" fillId="2" borderId="107" xfId="4" applyNumberFormat="1" applyFont="1" applyFill="1" applyBorder="1" applyAlignment="1">
      <alignment vertical="center"/>
    </xf>
    <xf numFmtId="3" fontId="19" fillId="2" borderId="0" xfId="4" applyNumberFormat="1" applyFont="1" applyFill="1" applyAlignment="1" applyProtection="1">
      <alignment vertical="center"/>
      <protection locked="0"/>
    </xf>
    <xf numFmtId="3" fontId="28" fillId="2" borderId="0" xfId="4" applyNumberFormat="1" applyFont="1" applyFill="1" applyAlignment="1">
      <alignment vertical="center"/>
    </xf>
    <xf numFmtId="3" fontId="21" fillId="2" borderId="0" xfId="4" applyNumberFormat="1" applyFont="1" applyFill="1" applyAlignment="1">
      <alignment vertical="center"/>
    </xf>
    <xf numFmtId="3" fontId="19" fillId="2" borderId="0" xfId="4" applyNumberFormat="1" applyFont="1" applyFill="1" applyAlignment="1">
      <alignment horizontal="right" vertical="center"/>
    </xf>
    <xf numFmtId="3" fontId="36" fillId="2" borderId="0" xfId="4" applyNumberFormat="1" applyFont="1" applyFill="1" applyAlignment="1">
      <alignment vertical="center"/>
    </xf>
    <xf numFmtId="3" fontId="19" fillId="2" borderId="0" xfId="4" applyNumberFormat="1" applyFont="1" applyFill="1" applyAlignment="1" applyProtection="1">
      <alignment horizontal="right" vertical="center"/>
      <protection locked="0"/>
    </xf>
    <xf numFmtId="164" fontId="20" fillId="2" borderId="32" xfId="4" applyNumberFormat="1" applyFont="1" applyFill="1" applyBorder="1" applyAlignment="1">
      <alignment horizontal="center" vertical="center"/>
    </xf>
    <xf numFmtId="0" fontId="34" fillId="2" borderId="70" xfId="0" applyFont="1" applyFill="1" applyBorder="1" applyAlignment="1">
      <alignment horizontal="center"/>
    </xf>
    <xf numFmtId="0" fontId="33" fillId="2" borderId="49" xfId="0" applyFont="1" applyFill="1" applyBorder="1" applyAlignment="1">
      <alignment horizontal="center"/>
    </xf>
    <xf numFmtId="0" fontId="22" fillId="2" borderId="0" xfId="4" applyFont="1" applyFill="1" applyAlignment="1" applyProtection="1">
      <alignment vertical="center"/>
      <protection locked="0"/>
    </xf>
    <xf numFmtId="0" fontId="19" fillId="2" borderId="76" xfId="4" applyFont="1" applyFill="1" applyBorder="1" applyAlignment="1">
      <alignment horizontal="center" vertical="center"/>
    </xf>
    <xf numFmtId="0" fontId="19" fillId="2" borderId="108" xfId="4" applyFont="1" applyFill="1" applyBorder="1" applyAlignment="1">
      <alignment horizontal="center" vertical="center"/>
    </xf>
    <xf numFmtId="0" fontId="22" fillId="2" borderId="52" xfId="4" applyFont="1" applyFill="1" applyBorder="1" applyAlignment="1" applyProtection="1">
      <alignment vertical="center"/>
      <protection locked="0"/>
    </xf>
    <xf numFmtId="3" fontId="28" fillId="2" borderId="30" xfId="4" applyNumberFormat="1" applyFont="1" applyFill="1" applyBorder="1" applyAlignment="1">
      <alignment vertical="center"/>
    </xf>
    <xf numFmtId="3" fontId="36" fillId="2" borderId="4" xfId="4" applyNumberFormat="1" applyFont="1" applyFill="1" applyBorder="1" applyAlignment="1">
      <alignment vertical="center"/>
    </xf>
    <xf numFmtId="0" fontId="20" fillId="2" borderId="8" xfId="0" applyFont="1" applyFill="1" applyBorder="1" applyProtection="1">
      <protection locked="0"/>
    </xf>
    <xf numFmtId="0" fontId="33" fillId="2" borderId="86" xfId="0" applyFont="1" applyFill="1" applyBorder="1" applyAlignment="1">
      <alignment horizontal="left"/>
    </xf>
    <xf numFmtId="0" fontId="20" fillId="2" borderId="8" xfId="0" applyFont="1" applyFill="1" applyBorder="1" applyAlignment="1">
      <alignment horizontal="left"/>
    </xf>
    <xf numFmtId="0" fontId="27" fillId="2" borderId="8" xfId="0" applyFont="1" applyFill="1" applyBorder="1"/>
    <xf numFmtId="0" fontId="27" fillId="2" borderId="8" xfId="0" applyFont="1" applyFill="1" applyBorder="1" applyProtection="1">
      <protection locked="0"/>
    </xf>
    <xf numFmtId="0" fontId="20" fillId="2" borderId="8" xfId="0" applyFont="1" applyFill="1" applyBorder="1"/>
    <xf numFmtId="0" fontId="31" fillId="2" borderId="8" xfId="0" applyFont="1" applyFill="1" applyBorder="1" applyProtection="1">
      <protection locked="0"/>
    </xf>
    <xf numFmtId="0" fontId="33" fillId="2" borderId="86" xfId="0" applyFont="1" applyFill="1" applyBorder="1"/>
    <xf numFmtId="0" fontId="99" fillId="2" borderId="86" xfId="0" applyFont="1" applyFill="1" applyBorder="1"/>
    <xf numFmtId="0" fontId="67" fillId="2" borderId="86" xfId="0" applyFont="1" applyFill="1" applyBorder="1"/>
    <xf numFmtId="0" fontId="21" fillId="2" borderId="8" xfId="0" applyFont="1" applyFill="1" applyBorder="1"/>
    <xf numFmtId="0" fontId="33" fillId="2" borderId="34" xfId="0" applyFont="1" applyFill="1" applyBorder="1"/>
    <xf numFmtId="0" fontId="99" fillId="2" borderId="34" xfId="0" applyFont="1" applyFill="1" applyBorder="1"/>
    <xf numFmtId="3" fontId="20" fillId="2" borderId="0" xfId="0" applyNumberFormat="1" applyFont="1" applyFill="1"/>
    <xf numFmtId="0" fontId="99" fillId="2" borderId="86" xfId="0" applyFont="1" applyFill="1" applyBorder="1" applyAlignment="1">
      <alignment horizontal="left"/>
    </xf>
    <xf numFmtId="3" fontId="20" fillId="2" borderId="8" xfId="0" applyNumberFormat="1" applyFont="1" applyFill="1" applyBorder="1"/>
    <xf numFmtId="3" fontId="36" fillId="2" borderId="1" xfId="4" applyNumberFormat="1" applyFont="1" applyFill="1" applyBorder="1" applyAlignment="1">
      <alignment vertical="center"/>
    </xf>
    <xf numFmtId="3" fontId="36" fillId="2" borderId="6" xfId="4" applyNumberFormat="1" applyFont="1" applyFill="1" applyBorder="1" applyAlignment="1">
      <alignment vertical="center"/>
    </xf>
    <xf numFmtId="3" fontId="20" fillId="2" borderId="6" xfId="4" applyNumberFormat="1" applyFont="1" applyFill="1" applyBorder="1" applyAlignment="1">
      <alignment vertical="center"/>
    </xf>
    <xf numFmtId="0" fontId="20" fillId="2" borderId="92" xfId="4" applyFont="1" applyFill="1" applyBorder="1" applyAlignment="1">
      <alignment vertical="center"/>
    </xf>
    <xf numFmtId="3" fontId="33" fillId="2" borderId="70" xfId="0" applyNumberFormat="1" applyFont="1" applyFill="1" applyBorder="1" applyProtection="1">
      <protection locked="0"/>
    </xf>
    <xf numFmtId="3" fontId="99" fillId="2" borderId="70" xfId="0" applyNumberFormat="1" applyFont="1" applyFill="1" applyBorder="1"/>
    <xf numFmtId="3" fontId="19" fillId="2" borderId="35" xfId="4" applyNumberFormat="1" applyFont="1" applyFill="1" applyBorder="1" applyAlignment="1" applyProtection="1">
      <alignment vertical="center"/>
      <protection locked="0"/>
    </xf>
    <xf numFmtId="3" fontId="19" fillId="2" borderId="35" xfId="4" applyNumberFormat="1" applyFont="1" applyFill="1" applyBorder="1" applyAlignment="1" applyProtection="1">
      <alignment horizontal="right" vertical="center"/>
      <protection locked="0"/>
    </xf>
    <xf numFmtId="3" fontId="19" fillId="2" borderId="70" xfId="0" applyNumberFormat="1" applyFont="1" applyFill="1" applyBorder="1" applyAlignment="1" applyProtection="1">
      <alignment horizontal="right"/>
      <protection locked="0"/>
    </xf>
    <xf numFmtId="0" fontId="99" fillId="2" borderId="34" xfId="0" applyFont="1" applyFill="1" applyBorder="1" applyAlignment="1">
      <alignment horizontal="center"/>
    </xf>
    <xf numFmtId="3" fontId="34" fillId="2" borderId="5" xfId="4" applyNumberFormat="1" applyFont="1" applyFill="1" applyBorder="1" applyAlignment="1">
      <alignment vertical="center"/>
    </xf>
    <xf numFmtId="3" fontId="34" fillId="2" borderId="0" xfId="4" applyNumberFormat="1" applyFont="1" applyFill="1" applyAlignment="1">
      <alignment vertical="center"/>
    </xf>
    <xf numFmtId="3" fontId="33" fillId="2" borderId="109" xfId="4" applyNumberFormat="1" applyFont="1" applyFill="1" applyBorder="1" applyAlignment="1">
      <alignment vertical="center"/>
    </xf>
    <xf numFmtId="0" fontId="20" fillId="2" borderId="34" xfId="0" applyFont="1" applyFill="1" applyBorder="1"/>
    <xf numFmtId="0" fontId="33" fillId="2" borderId="35" xfId="0" applyFont="1" applyFill="1" applyBorder="1" applyAlignment="1">
      <alignment horizontal="left"/>
    </xf>
    <xf numFmtId="3" fontId="99" fillId="2" borderId="0" xfId="4" applyNumberFormat="1" applyFont="1" applyFill="1" applyAlignment="1">
      <alignment vertical="center"/>
    </xf>
    <xf numFmtId="3" fontId="34" fillId="2" borderId="0" xfId="4" applyNumberFormat="1" applyFont="1" applyFill="1" applyAlignment="1" applyProtection="1">
      <alignment horizontal="right" vertical="center"/>
      <protection locked="0"/>
    </xf>
    <xf numFmtId="3" fontId="34" fillId="2" borderId="0" xfId="4" applyNumberFormat="1" applyFont="1" applyFill="1" applyAlignment="1">
      <alignment horizontal="right" vertical="center"/>
    </xf>
    <xf numFmtId="3" fontId="43" fillId="2" borderId="0" xfId="4" applyNumberFormat="1" applyFont="1" applyFill="1" applyAlignment="1" applyProtection="1">
      <alignment horizontal="right" vertical="center"/>
      <protection locked="0"/>
    </xf>
    <xf numFmtId="3" fontId="28" fillId="2" borderId="0" xfId="4" applyNumberFormat="1" applyFont="1" applyFill="1" applyAlignment="1" applyProtection="1">
      <alignment horizontal="right" vertical="center"/>
      <protection locked="0"/>
    </xf>
    <xf numFmtId="0" fontId="22" fillId="2" borderId="12" xfId="4" applyFont="1" applyFill="1" applyBorder="1" applyAlignment="1" applyProtection="1">
      <alignment vertical="center"/>
      <protection locked="0"/>
    </xf>
    <xf numFmtId="3" fontId="34" fillId="2" borderId="70" xfId="4" applyNumberFormat="1" applyFont="1" applyFill="1" applyBorder="1" applyAlignment="1" applyProtection="1">
      <alignment horizontal="center" vertical="center"/>
      <protection locked="0"/>
    </xf>
    <xf numFmtId="3" fontId="33" fillId="2" borderId="86" xfId="4" applyNumberFormat="1" applyFont="1" applyFill="1" applyBorder="1" applyAlignment="1" applyProtection="1">
      <alignment horizontal="left" vertical="center"/>
      <protection locked="0"/>
    </xf>
    <xf numFmtId="3" fontId="34" fillId="2" borderId="71" xfId="4" applyNumberFormat="1" applyFont="1" applyFill="1" applyBorder="1" applyAlignment="1" applyProtection="1">
      <alignment horizontal="right" vertical="center"/>
      <protection locked="0"/>
    </xf>
    <xf numFmtId="3" fontId="33" fillId="2" borderId="36" xfId="4" applyNumberFormat="1" applyFont="1" applyFill="1" applyBorder="1" applyAlignment="1">
      <alignment vertical="center"/>
    </xf>
    <xf numFmtId="3" fontId="33" fillId="2" borderId="58" xfId="4" applyNumberFormat="1" applyFont="1" applyFill="1" applyBorder="1" applyAlignment="1">
      <alignment vertical="center"/>
    </xf>
    <xf numFmtId="3" fontId="33" fillId="2" borderId="59" xfId="4" applyNumberFormat="1" applyFont="1" applyFill="1" applyBorder="1" applyAlignment="1">
      <alignment vertical="center"/>
    </xf>
    <xf numFmtId="3" fontId="36" fillId="2" borderId="35" xfId="4" applyNumberFormat="1" applyFont="1" applyFill="1" applyBorder="1" applyAlignment="1">
      <alignment vertical="center"/>
    </xf>
    <xf numFmtId="0" fontId="33" fillId="2" borderId="35" xfId="0" applyFont="1" applyFill="1" applyBorder="1"/>
    <xf numFmtId="3" fontId="43" fillId="2" borderId="35" xfId="4" applyNumberFormat="1" applyFont="1" applyFill="1" applyBorder="1" applyAlignment="1">
      <alignment horizontal="right" vertical="center"/>
    </xf>
    <xf numFmtId="3" fontId="99" fillId="2" borderId="36" xfId="4" applyNumberFormat="1" applyFont="1" applyFill="1" applyBorder="1" applyAlignment="1">
      <alignment vertical="center"/>
    </xf>
    <xf numFmtId="3" fontId="34" fillId="2" borderId="35" xfId="4" applyNumberFormat="1" applyFont="1" applyFill="1" applyBorder="1" applyAlignment="1" applyProtection="1">
      <alignment horizontal="right" vertical="center"/>
      <protection locked="0"/>
    </xf>
    <xf numFmtId="3" fontId="28" fillId="2" borderId="35" xfId="4" applyNumberFormat="1" applyFont="1" applyFill="1" applyBorder="1" applyAlignment="1" applyProtection="1">
      <alignment horizontal="right" vertical="center"/>
      <protection locked="0"/>
    </xf>
    <xf numFmtId="0" fontId="20" fillId="2" borderId="0" xfId="0" applyFont="1" applyFill="1" applyAlignment="1">
      <alignment horizontal="left"/>
    </xf>
    <xf numFmtId="3" fontId="43" fillId="2" borderId="35" xfId="4" applyNumberFormat="1" applyFont="1" applyFill="1" applyBorder="1" applyAlignment="1" applyProtection="1">
      <alignment horizontal="right" vertical="center"/>
      <protection locked="0"/>
    </xf>
    <xf numFmtId="49" fontId="20" fillId="2" borderId="30" xfId="0" applyNumberFormat="1" applyFont="1" applyFill="1" applyBorder="1" applyAlignment="1" applyProtection="1">
      <alignment horizontal="center"/>
      <protection locked="0"/>
    </xf>
    <xf numFmtId="3" fontId="20" fillId="2" borderId="4" xfId="4" applyNumberFormat="1" applyFont="1" applyFill="1" applyBorder="1" applyAlignment="1">
      <alignment horizontal="left" vertical="center"/>
    </xf>
    <xf numFmtId="3" fontId="19" fillId="2" borderId="4" xfId="4" applyNumberFormat="1" applyFont="1" applyFill="1" applyBorder="1" applyAlignment="1">
      <alignment horizontal="left" vertical="center"/>
    </xf>
    <xf numFmtId="3" fontId="19" fillId="2" borderId="6" xfId="4" applyNumberFormat="1" applyFont="1" applyFill="1" applyBorder="1" applyAlignment="1">
      <alignment horizontal="left" vertical="center"/>
    </xf>
    <xf numFmtId="0" fontId="20" fillId="2" borderId="92" xfId="4" applyFont="1" applyFill="1" applyBorder="1" applyAlignment="1">
      <alignment horizontal="left" vertical="center"/>
    </xf>
    <xf numFmtId="3" fontId="18" fillId="0" borderId="0" xfId="4" applyNumberFormat="1" applyAlignment="1">
      <alignment vertical="center"/>
    </xf>
    <xf numFmtId="0" fontId="37" fillId="0" borderId="86" xfId="4" applyFont="1" applyBorder="1" applyAlignment="1">
      <alignment vertical="center"/>
    </xf>
    <xf numFmtId="3" fontId="20" fillId="2" borderId="92" xfId="4" applyNumberFormat="1" applyFont="1" applyFill="1" applyBorder="1" applyAlignment="1">
      <alignment horizontal="left" vertical="center"/>
    </xf>
    <xf numFmtId="0" fontId="37" fillId="0" borderId="70" xfId="4" applyFont="1" applyBorder="1" applyAlignment="1">
      <alignment horizontal="center" vertical="center"/>
    </xf>
    <xf numFmtId="0" fontId="37" fillId="0" borderId="5" xfId="4" applyFont="1" applyBorder="1" applyAlignment="1">
      <alignment vertical="center"/>
    </xf>
    <xf numFmtId="0" fontId="37" fillId="0" borderId="38" xfId="4" applyFont="1" applyBorder="1" applyAlignment="1">
      <alignment vertical="center"/>
    </xf>
    <xf numFmtId="0" fontId="22" fillId="2" borderId="89" xfId="4" applyFont="1" applyFill="1" applyBorder="1" applyAlignment="1" applyProtection="1">
      <alignment vertical="center"/>
      <protection locked="0"/>
    </xf>
    <xf numFmtId="3" fontId="99" fillId="2" borderId="98" xfId="4" applyNumberFormat="1" applyFont="1" applyFill="1" applyBorder="1" applyAlignment="1">
      <alignment vertical="center"/>
    </xf>
    <xf numFmtId="3" fontId="33" fillId="2" borderId="98" xfId="4" applyNumberFormat="1" applyFont="1" applyFill="1" applyBorder="1" applyAlignment="1">
      <alignment vertical="center"/>
    </xf>
    <xf numFmtId="3" fontId="27" fillId="2" borderId="98" xfId="4" applyNumberFormat="1" applyFont="1" applyFill="1" applyBorder="1" applyAlignment="1">
      <alignment vertical="center"/>
    </xf>
    <xf numFmtId="3" fontId="20" fillId="2" borderId="91" xfId="4" applyNumberFormat="1" applyFont="1" applyFill="1" applyBorder="1" applyAlignment="1">
      <alignment horizontal="left" vertical="center"/>
    </xf>
    <xf numFmtId="0" fontId="18" fillId="0" borderId="95" xfId="4" applyBorder="1" applyAlignment="1">
      <alignment horizontal="center" vertical="center"/>
    </xf>
    <xf numFmtId="0" fontId="18" fillId="0" borderId="91" xfId="4" applyBorder="1" applyAlignment="1">
      <alignment horizontal="center" vertical="center"/>
    </xf>
    <xf numFmtId="0" fontId="18" fillId="0" borderId="89" xfId="4" applyBorder="1" applyAlignment="1">
      <alignment horizontal="center" vertical="center"/>
    </xf>
    <xf numFmtId="3" fontId="99" fillId="2" borderId="75" xfId="4" applyNumberFormat="1" applyFont="1" applyFill="1" applyBorder="1" applyAlignment="1">
      <alignment vertical="center"/>
    </xf>
    <xf numFmtId="3" fontId="33" fillId="2" borderId="5" xfId="4" applyNumberFormat="1" applyFont="1" applyFill="1" applyBorder="1" applyAlignment="1">
      <alignment vertical="center"/>
    </xf>
    <xf numFmtId="3" fontId="34" fillId="2" borderId="5" xfId="4" applyNumberFormat="1" applyFont="1" applyFill="1" applyBorder="1" applyAlignment="1">
      <alignment horizontal="right" vertical="center"/>
    </xf>
    <xf numFmtId="3" fontId="43" fillId="2" borderId="5" xfId="4" applyNumberFormat="1" applyFont="1" applyFill="1" applyBorder="1" applyAlignment="1">
      <alignment horizontal="right" vertical="center"/>
    </xf>
    <xf numFmtId="3" fontId="32" fillId="2" borderId="5" xfId="4" applyNumberFormat="1" applyFont="1" applyFill="1" applyBorder="1" applyAlignment="1">
      <alignment vertical="center"/>
    </xf>
    <xf numFmtId="3" fontId="22" fillId="2" borderId="5" xfId="4" applyNumberFormat="1" applyFont="1" applyFill="1" applyBorder="1" applyAlignment="1">
      <alignment vertical="center"/>
    </xf>
    <xf numFmtId="3" fontId="34" fillId="2" borderId="7" xfId="4" applyNumberFormat="1" applyFont="1" applyFill="1" applyBorder="1" applyAlignment="1">
      <alignment horizontal="right" vertical="center"/>
    </xf>
    <xf numFmtId="3" fontId="19" fillId="2" borderId="7" xfId="4" applyNumberFormat="1" applyFont="1" applyFill="1" applyBorder="1" applyAlignment="1">
      <alignment horizontal="right" vertical="center"/>
    </xf>
    <xf numFmtId="3" fontId="43" fillId="2" borderId="7" xfId="4" applyNumberFormat="1" applyFont="1" applyFill="1" applyBorder="1" applyAlignment="1">
      <alignment horizontal="right" vertical="center"/>
    </xf>
    <xf numFmtId="3" fontId="34" fillId="2" borderId="7" xfId="4" applyNumberFormat="1" applyFont="1" applyFill="1" applyBorder="1" applyAlignment="1">
      <alignment vertical="center"/>
    </xf>
    <xf numFmtId="3" fontId="32" fillId="2" borderId="7" xfId="4" applyNumberFormat="1" applyFont="1" applyFill="1" applyBorder="1" applyAlignment="1">
      <alignment vertical="center"/>
    </xf>
    <xf numFmtId="3" fontId="22" fillId="2" borderId="7" xfId="4" applyNumberFormat="1" applyFont="1" applyFill="1" applyBorder="1" applyAlignment="1">
      <alignment vertical="center"/>
    </xf>
    <xf numFmtId="3" fontId="28" fillId="2" borderId="7" xfId="4" applyNumberFormat="1" applyFont="1" applyFill="1" applyBorder="1" applyAlignment="1">
      <alignment vertical="center"/>
    </xf>
    <xf numFmtId="3" fontId="36" fillId="2" borderId="14" xfId="4" applyNumberFormat="1" applyFont="1" applyFill="1" applyBorder="1" applyAlignment="1">
      <alignment vertical="center"/>
    </xf>
    <xf numFmtId="3" fontId="36" fillId="2" borderId="13" xfId="4" applyNumberFormat="1" applyFont="1" applyFill="1" applyBorder="1" applyAlignment="1">
      <alignment vertical="center"/>
    </xf>
    <xf numFmtId="3" fontId="36" fillId="2" borderId="7" xfId="4" applyNumberFormat="1" applyFont="1" applyFill="1" applyBorder="1" applyAlignment="1">
      <alignment vertical="center"/>
    </xf>
    <xf numFmtId="3" fontId="20" fillId="2" borderId="7" xfId="4" applyNumberFormat="1" applyFont="1" applyFill="1" applyBorder="1" applyAlignment="1">
      <alignment horizontal="right" vertical="center"/>
    </xf>
    <xf numFmtId="3" fontId="33" fillId="2" borderId="7" xfId="4" applyNumberFormat="1" applyFont="1" applyFill="1" applyBorder="1" applyAlignment="1">
      <alignment horizontal="right" vertical="center"/>
    </xf>
    <xf numFmtId="3" fontId="36" fillId="2" borderId="5" xfId="4" applyNumberFormat="1" applyFont="1" applyFill="1" applyBorder="1" applyAlignment="1">
      <alignment vertical="center"/>
    </xf>
    <xf numFmtId="3" fontId="99" fillId="2" borderId="5" xfId="4" applyNumberFormat="1" applyFont="1" applyFill="1" applyBorder="1" applyAlignment="1">
      <alignment vertical="center"/>
    </xf>
    <xf numFmtId="3" fontId="20" fillId="2" borderId="5" xfId="4" applyNumberFormat="1" applyFont="1" applyFill="1" applyBorder="1" applyAlignment="1">
      <alignment horizontal="right" vertical="center"/>
    </xf>
    <xf numFmtId="3" fontId="33" fillId="2" borderId="5" xfId="4" applyNumberFormat="1" applyFont="1" applyFill="1" applyBorder="1" applyAlignment="1">
      <alignment horizontal="right" vertical="center"/>
    </xf>
    <xf numFmtId="3" fontId="99" fillId="2" borderId="58" xfId="4" applyNumberFormat="1" applyFont="1" applyFill="1" applyBorder="1" applyAlignment="1">
      <alignment vertical="center"/>
    </xf>
    <xf numFmtId="3" fontId="27" fillId="2" borderId="5" xfId="4" applyNumberFormat="1" applyFont="1" applyFill="1" applyBorder="1" applyAlignment="1">
      <alignment vertical="center"/>
    </xf>
    <xf numFmtId="3" fontId="33" fillId="2" borderId="38" xfId="4" applyNumberFormat="1" applyFont="1" applyFill="1" applyBorder="1" applyAlignment="1">
      <alignment vertical="center"/>
    </xf>
    <xf numFmtId="3" fontId="22" fillId="2" borderId="7" xfId="4" applyNumberFormat="1" applyFont="1" applyFill="1" applyBorder="1" applyAlignment="1">
      <alignment horizontal="center" vertical="center"/>
    </xf>
    <xf numFmtId="3" fontId="34" fillId="2" borderId="58" xfId="0" applyNumberFormat="1" applyFont="1" applyFill="1" applyBorder="1" applyAlignment="1">
      <alignment horizontal="center"/>
    </xf>
    <xf numFmtId="0" fontId="18" fillId="0" borderId="70" xfId="4" applyBorder="1" applyAlignment="1">
      <alignment vertical="center"/>
    </xf>
    <xf numFmtId="0" fontId="37" fillId="0" borderId="30" xfId="4" applyFont="1" applyBorder="1" applyAlignment="1">
      <alignment horizontal="center" vertical="center"/>
    </xf>
    <xf numFmtId="0" fontId="20" fillId="2" borderId="91" xfId="4" applyFont="1" applyFill="1" applyBorder="1" applyAlignment="1">
      <alignment horizontal="center" vertical="center"/>
    </xf>
    <xf numFmtId="0" fontId="36" fillId="2" borderId="9" xfId="4" applyFont="1" applyFill="1" applyBorder="1" applyAlignment="1">
      <alignment vertical="center"/>
    </xf>
    <xf numFmtId="3" fontId="19" fillId="2" borderId="98" xfId="4" applyNumberFormat="1" applyFont="1" applyFill="1" applyBorder="1" applyAlignment="1" applyProtection="1">
      <alignment vertical="center"/>
      <protection locked="0"/>
    </xf>
    <xf numFmtId="3" fontId="19" fillId="2" borderId="98" xfId="4" applyNumberFormat="1" applyFont="1" applyFill="1" applyBorder="1" applyAlignment="1">
      <alignment vertical="center"/>
    </xf>
    <xf numFmtId="3" fontId="20" fillId="2" borderId="98" xfId="4" applyNumberFormat="1" applyFont="1" applyFill="1" applyBorder="1" applyAlignment="1" applyProtection="1">
      <alignment vertical="center"/>
      <protection locked="0"/>
    </xf>
    <xf numFmtId="3" fontId="28" fillId="2" borderId="98" xfId="4" applyNumberFormat="1" applyFont="1" applyFill="1" applyBorder="1" applyAlignment="1">
      <alignment vertical="center"/>
    </xf>
    <xf numFmtId="3" fontId="21" fillId="2" borderId="98" xfId="4" applyNumberFormat="1" applyFont="1" applyFill="1" applyBorder="1" applyAlignment="1">
      <alignment vertical="center"/>
    </xf>
    <xf numFmtId="3" fontId="19" fillId="2" borderId="98" xfId="4" applyNumberFormat="1" applyFont="1" applyFill="1" applyBorder="1" applyAlignment="1">
      <alignment horizontal="right" vertical="center"/>
    </xf>
    <xf numFmtId="3" fontId="19" fillId="2" borderId="53" xfId="4" applyNumberFormat="1" applyFont="1" applyFill="1" applyBorder="1" applyAlignment="1">
      <alignment vertical="center"/>
    </xf>
    <xf numFmtId="3" fontId="99" fillId="2" borderId="74" xfId="4" applyNumberFormat="1" applyFont="1" applyFill="1" applyBorder="1" applyAlignment="1">
      <alignment vertical="center"/>
    </xf>
    <xf numFmtId="3" fontId="99" fillId="2" borderId="68" xfId="4" applyNumberFormat="1" applyFont="1" applyFill="1" applyBorder="1" applyAlignment="1">
      <alignment vertical="center"/>
    </xf>
    <xf numFmtId="3" fontId="33" fillId="2" borderId="30" xfId="4" applyNumberFormat="1" applyFont="1" applyFill="1" applyBorder="1" applyAlignment="1">
      <alignment vertical="center"/>
    </xf>
    <xf numFmtId="3" fontId="34" fillId="2" borderId="53" xfId="4" applyNumberFormat="1" applyFont="1" applyFill="1" applyBorder="1" applyAlignment="1">
      <alignment horizontal="right" vertical="center"/>
    </xf>
    <xf numFmtId="3" fontId="19" fillId="2" borderId="53" xfId="4" applyNumberFormat="1" applyFont="1" applyFill="1" applyBorder="1" applyAlignment="1" applyProtection="1">
      <alignment horizontal="right" vertical="center"/>
      <protection locked="0"/>
    </xf>
    <xf numFmtId="3" fontId="19" fillId="2" borderId="53" xfId="4" applyNumberFormat="1" applyFont="1" applyFill="1" applyBorder="1" applyAlignment="1">
      <alignment horizontal="right" vertical="center"/>
    </xf>
    <xf numFmtId="3" fontId="43" fillId="2" borderId="53" xfId="4" applyNumberFormat="1" applyFont="1" applyFill="1" applyBorder="1" applyAlignment="1">
      <alignment horizontal="right" vertical="center"/>
    </xf>
    <xf numFmtId="3" fontId="34" fillId="2" borderId="53" xfId="4" applyNumberFormat="1" applyFont="1" applyFill="1" applyBorder="1" applyAlignment="1">
      <alignment vertical="center"/>
    </xf>
    <xf numFmtId="3" fontId="36" fillId="2" borderId="53" xfId="4" applyNumberFormat="1" applyFont="1" applyFill="1" applyBorder="1" applyAlignment="1">
      <alignment vertical="center"/>
    </xf>
    <xf numFmtId="3" fontId="28" fillId="2" borderId="53" xfId="4" applyNumberFormat="1" applyFont="1" applyFill="1" applyBorder="1" applyAlignment="1">
      <alignment vertical="center"/>
    </xf>
    <xf numFmtId="3" fontId="99" fillId="2" borderId="30" xfId="4" applyNumberFormat="1" applyFont="1" applyFill="1" applyBorder="1" applyAlignment="1">
      <alignment vertical="center"/>
    </xf>
    <xf numFmtId="3" fontId="19" fillId="2" borderId="53" xfId="4" applyNumberFormat="1" applyFont="1" applyFill="1" applyBorder="1" applyAlignment="1" applyProtection="1">
      <alignment vertical="center"/>
      <protection locked="0"/>
    </xf>
    <xf numFmtId="3" fontId="20" fillId="2" borderId="53" xfId="4" applyNumberFormat="1" applyFont="1" applyFill="1" applyBorder="1" applyAlignment="1">
      <alignment horizontal="right" vertical="center"/>
    </xf>
    <xf numFmtId="3" fontId="33" fillId="2" borderId="53" xfId="4" applyNumberFormat="1" applyFont="1" applyFill="1" applyBorder="1" applyAlignment="1">
      <alignment horizontal="right" vertical="center"/>
    </xf>
    <xf numFmtId="0" fontId="27" fillId="2" borderId="87" xfId="0" applyFont="1" applyFill="1" applyBorder="1" applyProtection="1">
      <protection locked="0"/>
    </xf>
    <xf numFmtId="3" fontId="34" fillId="2" borderId="70" xfId="0" applyNumberFormat="1" applyFont="1" applyFill="1" applyBorder="1" applyAlignment="1" applyProtection="1">
      <alignment horizontal="right"/>
      <protection locked="0"/>
    </xf>
    <xf numFmtId="3" fontId="19" fillId="2" borderId="30" xfId="0" applyNumberFormat="1" applyFont="1" applyFill="1" applyBorder="1" applyProtection="1">
      <protection locked="0"/>
    </xf>
    <xf numFmtId="3" fontId="19" fillId="2" borderId="30" xfId="0" applyNumberFormat="1" applyFont="1" applyFill="1" applyBorder="1"/>
    <xf numFmtId="3" fontId="126" fillId="2" borderId="70" xfId="0" applyNumberFormat="1" applyFont="1" applyFill="1" applyBorder="1"/>
    <xf numFmtId="3" fontId="21" fillId="2" borderId="30" xfId="0" applyNumberFormat="1" applyFont="1" applyFill="1" applyBorder="1"/>
    <xf numFmtId="3" fontId="28" fillId="2" borderId="30" xfId="0" applyNumberFormat="1" applyFont="1" applyFill="1" applyBorder="1"/>
    <xf numFmtId="3" fontId="34" fillId="2" borderId="70" xfId="0" applyNumberFormat="1" applyFont="1" applyFill="1" applyBorder="1"/>
    <xf numFmtId="3" fontId="20" fillId="2" borderId="30" xfId="0" applyNumberFormat="1" applyFont="1" applyFill="1" applyBorder="1" applyProtection="1">
      <protection locked="0"/>
    </xf>
    <xf numFmtId="3" fontId="34" fillId="2" borderId="70" xfId="0" applyNumberFormat="1" applyFont="1" applyFill="1" applyBorder="1" applyAlignment="1">
      <alignment horizontal="right"/>
    </xf>
    <xf numFmtId="3" fontId="19" fillId="2" borderId="30" xfId="0" applyNumberFormat="1" applyFont="1" applyFill="1" applyBorder="1" applyAlignment="1" applyProtection="1">
      <alignment horizontal="right"/>
      <protection locked="0"/>
    </xf>
    <xf numFmtId="3" fontId="32" fillId="2" borderId="53" xfId="4" applyNumberFormat="1" applyFont="1" applyFill="1" applyBorder="1" applyAlignment="1">
      <alignment vertical="center"/>
    </xf>
    <xf numFmtId="3" fontId="67" fillId="2" borderId="70" xfId="0" applyNumberFormat="1" applyFont="1" applyFill="1" applyBorder="1" applyAlignment="1" applyProtection="1">
      <alignment horizontal="right"/>
      <protection locked="0"/>
    </xf>
    <xf numFmtId="3" fontId="22" fillId="2" borderId="53" xfId="4" applyNumberFormat="1" applyFont="1" applyFill="1" applyBorder="1" applyAlignment="1">
      <alignment vertical="center"/>
    </xf>
    <xf numFmtId="3" fontId="43" fillId="2" borderId="70" xfId="0" applyNumberFormat="1" applyFont="1" applyFill="1" applyBorder="1" applyAlignment="1">
      <alignment horizontal="right"/>
    </xf>
    <xf numFmtId="3" fontId="67" fillId="2" borderId="70" xfId="0" applyNumberFormat="1" applyFont="1" applyFill="1" applyBorder="1"/>
    <xf numFmtId="3" fontId="67" fillId="2" borderId="70" xfId="0" applyNumberFormat="1" applyFont="1" applyFill="1" applyBorder="1" applyAlignment="1">
      <alignment horizontal="right"/>
    </xf>
    <xf numFmtId="0" fontId="32" fillId="2" borderId="30" xfId="0" applyFont="1" applyFill="1" applyBorder="1"/>
    <xf numFmtId="3" fontId="21" fillId="2" borderId="27" xfId="0" applyNumberFormat="1" applyFont="1" applyFill="1" applyBorder="1" applyAlignment="1">
      <alignment horizontal="right"/>
    </xf>
    <xf numFmtId="3" fontId="21" fillId="2" borderId="30" xfId="0" applyNumberFormat="1" applyFont="1" applyFill="1" applyBorder="1" applyAlignment="1">
      <alignment horizontal="right"/>
    </xf>
    <xf numFmtId="3" fontId="22" fillId="2" borderId="98" xfId="4" applyNumberFormat="1" applyFont="1" applyFill="1" applyBorder="1" applyAlignment="1">
      <alignment vertical="center"/>
    </xf>
    <xf numFmtId="3" fontId="34" fillId="2" borderId="98" xfId="4" applyNumberFormat="1" applyFont="1" applyFill="1" applyBorder="1" applyAlignment="1">
      <alignment vertical="center"/>
    </xf>
    <xf numFmtId="3" fontId="34" fillId="2" borderId="98" xfId="4" applyNumberFormat="1" applyFont="1" applyFill="1" applyBorder="1" applyAlignment="1">
      <alignment horizontal="right" vertical="center"/>
    </xf>
    <xf numFmtId="3" fontId="28" fillId="2" borderId="30" xfId="0" applyNumberFormat="1" applyFont="1" applyFill="1" applyBorder="1" applyProtection="1">
      <protection locked="0"/>
    </xf>
    <xf numFmtId="3" fontId="19" fillId="2" borderId="98" xfId="4" applyNumberFormat="1" applyFont="1" applyFill="1" applyBorder="1" applyAlignment="1" applyProtection="1">
      <alignment horizontal="right" vertical="center"/>
      <protection locked="0"/>
    </xf>
    <xf numFmtId="3" fontId="19" fillId="2" borderId="89" xfId="0" applyNumberFormat="1" applyFont="1" applyFill="1" applyBorder="1"/>
    <xf numFmtId="3" fontId="32" fillId="2" borderId="98" xfId="4" applyNumberFormat="1" applyFont="1" applyFill="1" applyBorder="1" applyAlignment="1">
      <alignment vertical="center"/>
    </xf>
    <xf numFmtId="3" fontId="22" fillId="2" borderId="98" xfId="4" applyNumberFormat="1" applyFont="1" applyFill="1" applyBorder="1" applyAlignment="1">
      <alignment horizontal="center" vertical="center"/>
    </xf>
    <xf numFmtId="3" fontId="20" fillId="2" borderId="98" xfId="4" applyNumberFormat="1" applyFont="1" applyFill="1" applyBorder="1" applyAlignment="1">
      <alignment horizontal="right" vertical="center"/>
    </xf>
    <xf numFmtId="3" fontId="33" fillId="2" borderId="98" xfId="4" applyNumberFormat="1" applyFont="1" applyFill="1" applyBorder="1" applyAlignment="1">
      <alignment horizontal="right" vertical="center"/>
    </xf>
    <xf numFmtId="3" fontId="19" fillId="2" borderId="74" xfId="0" applyNumberFormat="1" applyFont="1" applyFill="1" applyBorder="1" applyProtection="1">
      <protection locked="0"/>
    </xf>
    <xf numFmtId="3" fontId="43" fillId="2" borderId="70" xfId="0" applyNumberFormat="1" applyFont="1" applyFill="1" applyBorder="1"/>
    <xf numFmtId="3" fontId="28" fillId="2" borderId="8" xfId="4" applyNumberFormat="1" applyFont="1" applyFill="1" applyBorder="1" applyAlignment="1" applyProtection="1">
      <alignment horizontal="right" vertical="center"/>
      <protection locked="0"/>
    </xf>
    <xf numFmtId="3" fontId="33" fillId="2" borderId="70" xfId="4" applyNumberFormat="1" applyFont="1" applyFill="1" applyBorder="1" applyAlignment="1">
      <alignment vertical="center"/>
    </xf>
    <xf numFmtId="3" fontId="20" fillId="2" borderId="30" xfId="4" applyNumberFormat="1" applyFont="1" applyFill="1" applyBorder="1" applyAlignment="1">
      <alignment vertical="center"/>
    </xf>
    <xf numFmtId="3" fontId="99" fillId="2" borderId="70" xfId="4" applyNumberFormat="1" applyFont="1" applyFill="1" applyBorder="1" applyAlignment="1">
      <alignment vertical="center"/>
    </xf>
    <xf numFmtId="3" fontId="27" fillId="2" borderId="30" xfId="4" applyNumberFormat="1" applyFont="1" applyFill="1" applyBorder="1" applyAlignment="1">
      <alignment vertical="center"/>
    </xf>
    <xf numFmtId="3" fontId="36" fillId="2" borderId="10" xfId="4" applyNumberFormat="1" applyFont="1" applyFill="1" applyBorder="1" applyAlignment="1">
      <alignment vertical="center"/>
    </xf>
    <xf numFmtId="3" fontId="36" fillId="2" borderId="2" xfId="4" applyNumberFormat="1" applyFont="1" applyFill="1" applyBorder="1" applyAlignment="1">
      <alignment vertical="center"/>
    </xf>
    <xf numFmtId="3" fontId="36" fillId="2" borderId="15" xfId="4" applyNumberFormat="1" applyFont="1" applyFill="1" applyBorder="1" applyAlignment="1">
      <alignment vertical="center"/>
    </xf>
    <xf numFmtId="3" fontId="21" fillId="2" borderId="74" xfId="0" applyNumberFormat="1" applyFont="1" applyFill="1" applyBorder="1"/>
    <xf numFmtId="3" fontId="20" fillId="2" borderId="75" xfId="4" applyNumberFormat="1" applyFont="1" applyFill="1" applyBorder="1" applyAlignment="1">
      <alignment vertical="center"/>
    </xf>
    <xf numFmtId="3" fontId="21" fillId="2" borderId="5" xfId="4" applyNumberFormat="1" applyFont="1" applyFill="1" applyBorder="1" applyAlignment="1">
      <alignment horizontal="right" vertical="center"/>
    </xf>
    <xf numFmtId="0" fontId="37" fillId="0" borderId="75" xfId="4" applyFont="1" applyBorder="1" applyAlignment="1">
      <alignment horizontal="left" vertical="center"/>
    </xf>
    <xf numFmtId="0" fontId="37" fillId="0" borderId="7" xfId="4" applyFont="1" applyBorder="1" applyAlignment="1">
      <alignment horizontal="left" vertical="center"/>
    </xf>
    <xf numFmtId="0" fontId="37" fillId="0" borderId="7" xfId="4" applyFont="1" applyBorder="1" applyAlignment="1">
      <alignment vertical="center"/>
    </xf>
    <xf numFmtId="3" fontId="37" fillId="0" borderId="7" xfId="4" applyNumberFormat="1" applyFont="1" applyBorder="1" applyAlignment="1">
      <alignment vertical="center"/>
    </xf>
    <xf numFmtId="3" fontId="37" fillId="0" borderId="5" xfId="4" applyNumberFormat="1" applyFont="1" applyBorder="1" applyAlignment="1">
      <alignment vertical="center"/>
    </xf>
    <xf numFmtId="0" fontId="37" fillId="0" borderId="30" xfId="4" applyFont="1" applyBorder="1" applyAlignment="1">
      <alignment vertical="center"/>
    </xf>
    <xf numFmtId="0" fontId="37" fillId="0" borderId="98" xfId="4" applyFont="1" applyBorder="1" applyAlignment="1">
      <alignment vertical="center"/>
    </xf>
    <xf numFmtId="0" fontId="37" fillId="0" borderId="27" xfId="4" applyFont="1" applyBorder="1" applyAlignment="1">
      <alignment vertical="center"/>
    </xf>
    <xf numFmtId="0" fontId="18" fillId="0" borderId="27" xfId="4" applyBorder="1" applyAlignment="1">
      <alignment horizontal="center" vertical="center"/>
    </xf>
    <xf numFmtId="0" fontId="20" fillId="2" borderId="10" xfId="4" applyFont="1" applyFill="1" applyBorder="1" applyAlignment="1">
      <alignment horizontal="left" vertical="center"/>
    </xf>
    <xf numFmtId="0" fontId="18" fillId="0" borderId="8" xfId="4" applyBorder="1" applyAlignment="1">
      <alignment horizontal="left" vertical="center"/>
    </xf>
    <xf numFmtId="0" fontId="37" fillId="0" borderId="88" xfId="4" applyFont="1" applyBorder="1" applyAlignment="1">
      <alignment vertical="center"/>
    </xf>
    <xf numFmtId="0" fontId="20" fillId="2" borderId="87" xfId="0" applyFont="1" applyFill="1" applyBorder="1" applyProtection="1">
      <protection locked="0"/>
    </xf>
    <xf numFmtId="0" fontId="49" fillId="0" borderId="86" xfId="4" applyFont="1" applyBorder="1" applyAlignment="1">
      <alignment horizontal="center" vertical="center"/>
    </xf>
    <xf numFmtId="0" fontId="20" fillId="2" borderId="95" xfId="4" applyFont="1" applyFill="1" applyBorder="1" applyAlignment="1">
      <alignment horizontal="left" vertical="center"/>
    </xf>
    <xf numFmtId="0" fontId="20" fillId="2" borderId="105" xfId="4" applyFont="1" applyFill="1" applyBorder="1" applyAlignment="1">
      <alignment horizontal="left" vertical="center"/>
    </xf>
    <xf numFmtId="0" fontId="37" fillId="0" borderId="74" xfId="4" applyFont="1" applyBorder="1" applyAlignment="1">
      <alignment horizontal="left" vertical="center"/>
    </xf>
    <xf numFmtId="0" fontId="37" fillId="0" borderId="98" xfId="4" applyFont="1" applyBorder="1" applyAlignment="1">
      <alignment horizontal="left" vertical="center"/>
    </xf>
    <xf numFmtId="0" fontId="37" fillId="0" borderId="95" xfId="4" applyFont="1" applyBorder="1" applyAlignment="1">
      <alignment vertical="center"/>
    </xf>
    <xf numFmtId="0" fontId="20" fillId="2" borderId="29" xfId="4" applyFont="1" applyFill="1" applyBorder="1" applyAlignment="1">
      <alignment vertical="center"/>
    </xf>
    <xf numFmtId="0" fontId="20" fillId="2" borderId="93" xfId="4" applyFont="1" applyFill="1" applyBorder="1" applyAlignment="1">
      <alignment vertical="center"/>
    </xf>
    <xf numFmtId="0" fontId="37" fillId="0" borderId="30" xfId="4" applyFont="1" applyBorder="1" applyAlignment="1">
      <alignment horizontal="left" vertical="center"/>
    </xf>
    <xf numFmtId="0" fontId="37" fillId="0" borderId="53" xfId="4" applyFont="1" applyBorder="1" applyAlignment="1">
      <alignment vertical="center"/>
    </xf>
    <xf numFmtId="3" fontId="37" fillId="0" borderId="53" xfId="4" applyNumberFormat="1" applyFont="1" applyBorder="1" applyAlignment="1">
      <alignment vertical="center"/>
    </xf>
    <xf numFmtId="0" fontId="20" fillId="2" borderId="30" xfId="4" applyFont="1" applyFill="1" applyBorder="1" applyAlignment="1">
      <alignment horizontal="left" vertical="center"/>
    </xf>
    <xf numFmtId="3" fontId="49" fillId="0" borderId="70" xfId="4" applyNumberFormat="1" applyFont="1" applyBorder="1" applyAlignment="1">
      <alignment vertical="center"/>
    </xf>
    <xf numFmtId="3" fontId="49" fillId="0" borderId="58" xfId="4" applyNumberFormat="1" applyFont="1" applyBorder="1" applyAlignment="1">
      <alignment vertical="center"/>
    </xf>
    <xf numFmtId="3" fontId="49" fillId="0" borderId="59" xfId="4" applyNumberFormat="1" applyFont="1" applyBorder="1" applyAlignment="1">
      <alignment vertical="center"/>
    </xf>
    <xf numFmtId="0" fontId="56" fillId="0" borderId="71" xfId="4" applyFont="1" applyBorder="1" applyAlignment="1">
      <alignment vertical="center"/>
    </xf>
    <xf numFmtId="0" fontId="56" fillId="0" borderId="58" xfId="4" applyFont="1" applyBorder="1" applyAlignment="1">
      <alignment vertical="center"/>
    </xf>
    <xf numFmtId="0" fontId="56" fillId="0" borderId="86" xfId="4" applyFont="1" applyBorder="1" applyAlignment="1">
      <alignment vertical="center"/>
    </xf>
    <xf numFmtId="0" fontId="67" fillId="2" borderId="0" xfId="0" applyFont="1" applyFill="1" applyAlignment="1" applyProtection="1">
      <alignment horizontal="center"/>
      <protection locked="0"/>
    </xf>
    <xf numFmtId="0" fontId="33" fillId="2" borderId="0" xfId="0" applyFont="1" applyFill="1" applyProtection="1">
      <protection locked="0"/>
    </xf>
    <xf numFmtId="0" fontId="21" fillId="2" borderId="0" xfId="0" applyFont="1" applyFill="1" applyAlignment="1" applyProtection="1">
      <alignment horizontal="center"/>
      <protection locked="0"/>
    </xf>
    <xf numFmtId="0" fontId="19" fillId="2" borderId="0" xfId="0" applyFont="1" applyFill="1" applyAlignment="1" applyProtection="1">
      <alignment horizontal="center"/>
      <protection locked="0"/>
    </xf>
    <xf numFmtId="0" fontId="67" fillId="2" borderId="0" xfId="0" applyFont="1" applyFill="1" applyAlignment="1">
      <alignment horizontal="center"/>
    </xf>
    <xf numFmtId="0" fontId="33" fillId="2" borderId="0" xfId="0" applyFont="1" applyFill="1" applyAlignment="1">
      <alignment horizontal="left"/>
    </xf>
    <xf numFmtId="0" fontId="28" fillId="2" borderId="0" xfId="0" applyFont="1" applyFill="1" applyAlignment="1" applyProtection="1">
      <alignment horizontal="center"/>
      <protection locked="0"/>
    </xf>
    <xf numFmtId="0" fontId="27" fillId="2" borderId="0" xfId="0" applyFont="1" applyFill="1"/>
    <xf numFmtId="0" fontId="26" fillId="2" borderId="0" xfId="0" applyFont="1" applyFill="1" applyAlignment="1" applyProtection="1">
      <alignment horizontal="center"/>
      <protection locked="0"/>
    </xf>
    <xf numFmtId="0" fontId="27" fillId="2" borderId="0" xfId="0" applyFont="1" applyFill="1" applyProtection="1">
      <protection locked="0"/>
    </xf>
    <xf numFmtId="0" fontId="34" fillId="2" borderId="0" xfId="0" applyFont="1" applyFill="1" applyAlignment="1">
      <alignment horizontal="center"/>
    </xf>
    <xf numFmtId="0" fontId="19" fillId="2" borderId="0" xfId="0" applyFont="1" applyFill="1" applyAlignment="1">
      <alignment horizontal="center"/>
    </xf>
    <xf numFmtId="0" fontId="99" fillId="2" borderId="0" xfId="0" applyFont="1" applyFill="1" applyAlignment="1">
      <alignment horizontal="center"/>
    </xf>
    <xf numFmtId="0" fontId="99" fillId="2" borderId="0" xfId="0" applyFont="1" applyFill="1" applyAlignment="1">
      <alignment horizontal="left"/>
    </xf>
    <xf numFmtId="0" fontId="33" fillId="2" borderId="0" xfId="0" applyFont="1" applyFill="1" applyAlignment="1">
      <alignment horizontal="center"/>
    </xf>
    <xf numFmtId="0" fontId="33" fillId="2" borderId="0" xfId="0" applyFont="1" applyFill="1"/>
    <xf numFmtId="0" fontId="20" fillId="2" borderId="0" xfId="0" applyFont="1" applyFill="1" applyAlignment="1" applyProtection="1">
      <alignment horizontal="center"/>
      <protection locked="0"/>
    </xf>
    <xf numFmtId="0" fontId="20" fillId="2" borderId="0" xfId="0" applyFont="1" applyFill="1" applyAlignment="1">
      <alignment horizontal="center"/>
    </xf>
    <xf numFmtId="0" fontId="27" fillId="2" borderId="0" xfId="0" applyFont="1" applyFill="1" applyAlignment="1">
      <alignment horizontal="center"/>
    </xf>
    <xf numFmtId="0" fontId="31" fillId="2" borderId="0" xfId="0" applyFont="1" applyFill="1" applyProtection="1">
      <protection locked="0"/>
    </xf>
    <xf numFmtId="0" fontId="99" fillId="2" borderId="0" xfId="0" applyFont="1" applyFill="1"/>
    <xf numFmtId="0" fontId="67" fillId="2" borderId="0" xfId="0" applyFont="1" applyFill="1" applyAlignment="1">
      <alignment horizontal="center" vertical="center"/>
    </xf>
    <xf numFmtId="0" fontId="67" fillId="2" borderId="0" xfId="0" applyFont="1" applyFill="1"/>
    <xf numFmtId="0" fontId="21" fillId="2" borderId="0" xfId="0" applyFont="1" applyFill="1" applyAlignment="1">
      <alignment horizontal="center"/>
    </xf>
    <xf numFmtId="0" fontId="21" fillId="2" borderId="0" xfId="0" applyFont="1" applyFill="1"/>
    <xf numFmtId="0" fontId="21" fillId="2" borderId="99" xfId="0" applyFont="1" applyFill="1" applyBorder="1" applyAlignment="1">
      <alignment horizontal="center" wrapText="1"/>
    </xf>
    <xf numFmtId="0" fontId="21" fillId="2" borderId="10" xfId="0" applyFont="1" applyFill="1" applyBorder="1" applyAlignment="1">
      <alignment horizontal="center" wrapText="1"/>
    </xf>
    <xf numFmtId="3" fontId="21" fillId="2" borderId="8" xfId="0" applyNumberFormat="1" applyFont="1" applyFill="1" applyBorder="1"/>
    <xf numFmtId="3" fontId="19" fillId="2" borderId="8" xfId="0" applyNumberFormat="1" applyFont="1" applyFill="1" applyBorder="1"/>
    <xf numFmtId="3" fontId="28" fillId="2" borderId="8" xfId="0" applyNumberFormat="1" applyFont="1" applyFill="1" applyBorder="1" applyAlignment="1" applyProtection="1">
      <alignment horizontal="right"/>
      <protection locked="0"/>
    </xf>
    <xf numFmtId="3" fontId="28" fillId="2" borderId="8" xfId="0" applyNumberFormat="1" applyFont="1" applyFill="1" applyBorder="1"/>
    <xf numFmtId="3" fontId="20" fillId="2" borderId="8" xfId="0" applyNumberFormat="1" applyFont="1" applyFill="1" applyBorder="1" applyProtection="1">
      <protection locked="0"/>
    </xf>
    <xf numFmtId="3" fontId="19" fillId="2" borderId="8" xfId="0" applyNumberFormat="1" applyFont="1" applyFill="1" applyBorder="1" applyAlignment="1" applyProtection="1">
      <alignment horizontal="right"/>
      <protection locked="0"/>
    </xf>
    <xf numFmtId="3" fontId="19" fillId="2" borderId="15" xfId="0" applyNumberFormat="1" applyFont="1" applyFill="1" applyBorder="1"/>
    <xf numFmtId="3" fontId="19" fillId="2" borderId="8" xfId="0" applyNumberFormat="1" applyFont="1" applyFill="1" applyBorder="1" applyProtection="1">
      <protection locked="0"/>
    </xf>
    <xf numFmtId="0" fontId="32" fillId="2" borderId="8" xfId="0" applyFont="1" applyFill="1" applyBorder="1"/>
    <xf numFmtId="3" fontId="19" fillId="2" borderId="87" xfId="0" applyNumberFormat="1" applyFont="1" applyFill="1" applyBorder="1" applyProtection="1">
      <protection locked="0"/>
    </xf>
    <xf numFmtId="3" fontId="21" fillId="2" borderId="8" xfId="0" applyNumberFormat="1" applyFont="1" applyFill="1" applyBorder="1" applyAlignment="1">
      <alignment horizontal="right"/>
    </xf>
    <xf numFmtId="3" fontId="28" fillId="2" borderId="8" xfId="0" applyNumberFormat="1" applyFont="1" applyFill="1" applyBorder="1" applyProtection="1">
      <protection locked="0"/>
    </xf>
    <xf numFmtId="3" fontId="19" fillId="2" borderId="10" xfId="0" applyNumberFormat="1" applyFont="1" applyFill="1" applyBorder="1" applyProtection="1">
      <protection locked="0"/>
    </xf>
    <xf numFmtId="3" fontId="67" fillId="2" borderId="2" xfId="0" applyNumberFormat="1" applyFont="1" applyFill="1" applyBorder="1"/>
    <xf numFmtId="3" fontId="19" fillId="2" borderId="15" xfId="0" applyNumberFormat="1" applyFont="1" applyFill="1" applyBorder="1" applyAlignment="1">
      <alignment horizontal="right"/>
    </xf>
    <xf numFmtId="3" fontId="21" fillId="2" borderId="10" xfId="0" applyNumberFormat="1" applyFont="1" applyFill="1" applyBorder="1" applyAlignment="1">
      <alignment horizontal="right"/>
    </xf>
    <xf numFmtId="3" fontId="19" fillId="2" borderId="10" xfId="0" applyNumberFormat="1" applyFont="1" applyFill="1" applyBorder="1" applyAlignment="1">
      <alignment horizontal="right"/>
    </xf>
    <xf numFmtId="3" fontId="19" fillId="2" borderId="2" xfId="0" applyNumberFormat="1" applyFont="1" applyFill="1" applyBorder="1" applyAlignment="1">
      <alignment horizontal="right"/>
    </xf>
    <xf numFmtId="3" fontId="21" fillId="2" borderId="5" xfId="0" applyNumberFormat="1" applyFont="1" applyFill="1" applyBorder="1" applyAlignment="1" applyProtection="1">
      <alignment horizontal="right"/>
      <protection locked="0"/>
    </xf>
    <xf numFmtId="3" fontId="28" fillId="2" borderId="75" xfId="0" applyNumberFormat="1" applyFont="1" applyFill="1" applyBorder="1" applyAlignment="1" applyProtection="1">
      <alignment horizontal="right"/>
      <protection locked="0"/>
    </xf>
    <xf numFmtId="3" fontId="34" fillId="2" borderId="92" xfId="0" applyNumberFormat="1" applyFont="1" applyFill="1" applyBorder="1" applyAlignment="1">
      <alignment horizontal="right"/>
    </xf>
    <xf numFmtId="3" fontId="34" fillId="2" borderId="29" xfId="0" applyNumberFormat="1" applyFont="1" applyFill="1" applyBorder="1" applyAlignment="1">
      <alignment horizontal="right"/>
    </xf>
    <xf numFmtId="0" fontId="37" fillId="0" borderId="4" xfId="5" applyFont="1" applyBorder="1" applyAlignment="1">
      <alignment horizontal="left" vertical="top"/>
    </xf>
    <xf numFmtId="0" fontId="49" fillId="0" borderId="4" xfId="5" applyFont="1" applyBorder="1" applyAlignment="1">
      <alignment horizontal="left" vertical="top"/>
    </xf>
    <xf numFmtId="0" fontId="49" fillId="0" borderId="4" xfId="5" applyFont="1" applyBorder="1" applyAlignment="1">
      <alignment horizontal="left"/>
    </xf>
    <xf numFmtId="3" fontId="37" fillId="0" borderId="29" xfId="5" applyNumberFormat="1" applyFont="1" applyBorder="1" applyAlignment="1">
      <alignment horizontal="center" vertical="center" wrapText="1"/>
    </xf>
    <xf numFmtId="3" fontId="37" fillId="0" borderId="105" xfId="5" applyNumberFormat="1" applyFont="1" applyBorder="1" applyAlignment="1">
      <alignment horizontal="center" vertical="center" wrapText="1"/>
    </xf>
    <xf numFmtId="0" fontId="24" fillId="0" borderId="91" xfId="5" applyFont="1" applyBorder="1"/>
    <xf numFmtId="3" fontId="24" fillId="0" borderId="90" xfId="5" applyNumberFormat="1" applyFont="1" applyBorder="1"/>
    <xf numFmtId="3" fontId="50" fillId="0" borderId="56" xfId="5" applyNumberFormat="1" applyFont="1" applyBorder="1"/>
    <xf numFmtId="3" fontId="50" fillId="0" borderId="63" xfId="5" applyNumberFormat="1" applyFont="1" applyBorder="1"/>
    <xf numFmtId="0" fontId="24" fillId="0" borderId="95" xfId="34" applyFont="1" applyBorder="1" applyAlignment="1">
      <alignment horizontal="center" vertical="center" wrapText="1"/>
    </xf>
    <xf numFmtId="0" fontId="24" fillId="0" borderId="99" xfId="34" applyFont="1" applyBorder="1" applyAlignment="1">
      <alignment horizontal="center" vertical="center" wrapText="1"/>
    </xf>
    <xf numFmtId="0" fontId="37" fillId="0" borderId="29" xfId="34" applyFont="1" applyBorder="1" applyAlignment="1">
      <alignment horizontal="center" vertical="center"/>
    </xf>
    <xf numFmtId="3" fontId="37" fillId="0" borderId="29" xfId="34" applyNumberFormat="1" applyFont="1" applyBorder="1" applyAlignment="1">
      <alignment horizontal="center" vertical="center" wrapText="1"/>
    </xf>
    <xf numFmtId="3" fontId="37" fillId="0" borderId="105" xfId="34" applyNumberFormat="1" applyFont="1" applyBorder="1" applyAlignment="1">
      <alignment horizontal="center" vertical="center" wrapText="1"/>
    </xf>
    <xf numFmtId="0" fontId="50" fillId="0" borderId="91" xfId="34" applyFont="1" applyBorder="1"/>
    <xf numFmtId="3" fontId="37" fillId="0" borderId="0" xfId="34" applyNumberFormat="1" applyFont="1" applyAlignment="1">
      <alignment horizontal="center" wrapText="1"/>
    </xf>
    <xf numFmtId="3" fontId="37" fillId="0" borderId="56" xfId="34" applyNumberFormat="1" applyFont="1" applyBorder="1" applyAlignment="1">
      <alignment horizontal="center" wrapText="1"/>
    </xf>
    <xf numFmtId="0" fontId="24" fillId="0" borderId="30" xfId="34" applyFont="1" applyBorder="1" applyAlignment="1">
      <alignment horizontal="right" vertical="top"/>
    </xf>
    <xf numFmtId="3" fontId="37" fillId="0" borderId="53" xfId="34" applyNumberFormat="1" applyFont="1" applyBorder="1" applyAlignment="1">
      <alignment vertical="top"/>
    </xf>
    <xf numFmtId="3" fontId="37" fillId="0" borderId="53" xfId="34" applyNumberFormat="1" applyFont="1" applyBorder="1" applyAlignment="1">
      <alignment horizontal="right"/>
    </xf>
    <xf numFmtId="0" fontId="50" fillId="0" borderId="91" xfId="34" applyFont="1" applyBorder="1" applyAlignment="1">
      <alignment horizontal="left"/>
    </xf>
    <xf numFmtId="3" fontId="49" fillId="0" borderId="56" xfId="34" applyNumberFormat="1" applyFont="1" applyBorder="1" applyAlignment="1">
      <alignment horizontal="right"/>
    </xf>
    <xf numFmtId="0" fontId="50" fillId="0" borderId="55" xfId="34" applyFont="1" applyBorder="1" applyAlignment="1">
      <alignment horizontal="left" vertical="center"/>
    </xf>
    <xf numFmtId="3" fontId="37" fillId="0" borderId="56" xfId="34" applyNumberFormat="1" applyFont="1" applyBorder="1"/>
    <xf numFmtId="0" fontId="24" fillId="0" borderId="52" xfId="34" applyFont="1" applyBorder="1" applyAlignment="1">
      <alignment horizontal="right" vertical="center"/>
    </xf>
    <xf numFmtId="3" fontId="37" fillId="0" borderId="53" xfId="34" applyNumberFormat="1" applyFont="1" applyBorder="1"/>
    <xf numFmtId="0" fontId="24" fillId="0" borderId="52" xfId="34" applyFont="1" applyBorder="1" applyAlignment="1">
      <alignment horizontal="right" vertical="top"/>
    </xf>
    <xf numFmtId="0" fontId="50" fillId="0" borderId="91" xfId="34" applyFont="1" applyBorder="1" applyAlignment="1">
      <alignment horizontal="left" vertical="center"/>
    </xf>
    <xf numFmtId="0" fontId="50" fillId="0" borderId="51" xfId="34" applyFont="1" applyBorder="1"/>
    <xf numFmtId="3" fontId="37" fillId="0" borderId="90" xfId="34" applyNumberFormat="1" applyFont="1" applyBorder="1"/>
    <xf numFmtId="0" fontId="24" fillId="0" borderId="49" xfId="34" applyFont="1" applyBorder="1"/>
    <xf numFmtId="3" fontId="49" fillId="0" borderId="41" xfId="34" applyNumberFormat="1" applyFont="1" applyBorder="1" applyAlignment="1">
      <alignment horizontal="right"/>
    </xf>
    <xf numFmtId="0" fontId="50" fillId="0" borderId="55" xfId="34" applyFont="1" applyBorder="1"/>
    <xf numFmtId="3" fontId="37" fillId="0" borderId="56" xfId="34" applyNumberFormat="1" applyFont="1" applyBorder="1" applyAlignment="1">
      <alignment horizontal="right"/>
    </xf>
    <xf numFmtId="3" fontId="62" fillId="0" borderId="41" xfId="34" applyNumberFormat="1" applyFont="1" applyBorder="1" applyAlignment="1">
      <alignment horizontal="right"/>
    </xf>
    <xf numFmtId="0" fontId="24" fillId="0" borderId="55" xfId="34" applyFont="1" applyBorder="1" applyAlignment="1">
      <alignment horizontal="right" vertical="top"/>
    </xf>
    <xf numFmtId="3" fontId="49" fillId="0" borderId="56" xfId="34" applyNumberFormat="1" applyFont="1" applyBorder="1"/>
    <xf numFmtId="3" fontId="37" fillId="0" borderId="0" xfId="34" applyNumberFormat="1" applyFont="1"/>
    <xf numFmtId="3" fontId="37" fillId="0" borderId="98" xfId="34" applyNumberFormat="1" applyFont="1" applyBorder="1"/>
    <xf numFmtId="0" fontId="24" fillId="0" borderId="89" xfId="34" applyFont="1" applyBorder="1" applyAlignment="1">
      <alignment horizontal="right"/>
    </xf>
    <xf numFmtId="0" fontId="24" fillId="0" borderId="32" xfId="34" applyFont="1" applyBorder="1" applyAlignment="1">
      <alignment horizontal="right"/>
    </xf>
    <xf numFmtId="0" fontId="50" fillId="0" borderId="91" xfId="34" applyFont="1" applyBorder="1" applyAlignment="1">
      <alignment horizontal="right"/>
    </xf>
    <xf numFmtId="0" fontId="24" fillId="0" borderId="52" xfId="34" applyFont="1" applyBorder="1" applyAlignment="1">
      <alignment horizontal="right"/>
    </xf>
    <xf numFmtId="3" fontId="37" fillId="0" borderId="41" xfId="34" applyNumberFormat="1" applyFont="1" applyBorder="1" applyAlignment="1">
      <alignment horizontal="right"/>
    </xf>
    <xf numFmtId="0" fontId="49" fillId="0" borderId="91" xfId="34" applyFont="1" applyBorder="1" applyAlignment="1">
      <alignment horizontal="left"/>
    </xf>
    <xf numFmtId="0" fontId="50" fillId="0" borderId="49" xfId="34" applyFont="1" applyBorder="1"/>
    <xf numFmtId="0" fontId="50" fillId="0" borderId="55" xfId="34" applyFont="1" applyBorder="1" applyAlignment="1">
      <alignment horizontal="left"/>
    </xf>
    <xf numFmtId="0" fontId="24" fillId="0" borderId="51" xfId="34" applyFont="1" applyBorder="1"/>
    <xf numFmtId="0" fontId="24" fillId="0" borderId="66" xfId="34" applyFont="1" applyBorder="1"/>
    <xf numFmtId="0" fontId="24" fillId="0" borderId="69" xfId="34" applyFont="1" applyBorder="1"/>
    <xf numFmtId="0" fontId="50" fillId="0" borderId="67" xfId="34" applyFont="1" applyBorder="1" applyAlignment="1">
      <alignment horizontal="center" wrapText="1"/>
    </xf>
    <xf numFmtId="3" fontId="49" fillId="0" borderId="75" xfId="34" applyNumberFormat="1" applyFont="1" applyBorder="1"/>
    <xf numFmtId="3" fontId="49" fillId="0" borderId="68" xfId="34" applyNumberFormat="1" applyFont="1" applyBorder="1"/>
    <xf numFmtId="0" fontId="37" fillId="0" borderId="95" xfId="5" applyFont="1" applyBorder="1" applyAlignment="1">
      <alignment horizontal="center" vertical="center" wrapText="1"/>
    </xf>
    <xf numFmtId="0" fontId="37" fillId="0" borderId="99" xfId="5" applyFont="1" applyBorder="1" applyAlignment="1">
      <alignment horizontal="center" vertical="center" wrapText="1"/>
    </xf>
    <xf numFmtId="0" fontId="37" fillId="0" borderId="29" xfId="5" applyFont="1" applyBorder="1" applyAlignment="1">
      <alignment horizontal="center" vertical="center"/>
    </xf>
    <xf numFmtId="0" fontId="49" fillId="0" borderId="52" xfId="5" applyFont="1" applyBorder="1" applyAlignment="1">
      <alignment horizontal="center" vertical="center" wrapText="1"/>
    </xf>
    <xf numFmtId="0" fontId="49" fillId="0" borderId="56" xfId="5" applyFont="1" applyBorder="1"/>
    <xf numFmtId="0" fontId="37" fillId="0" borderId="55" xfId="5" applyFont="1" applyBorder="1" applyAlignment="1">
      <alignment horizontal="right" vertical="center"/>
    </xf>
    <xf numFmtId="0" fontId="37" fillId="0" borderId="56" xfId="5" applyFont="1" applyBorder="1"/>
    <xf numFmtId="0" fontId="37" fillId="0" borderId="91" xfId="5" applyFont="1" applyBorder="1" applyAlignment="1">
      <alignment horizontal="right"/>
    </xf>
    <xf numFmtId="3" fontId="37" fillId="0" borderId="56" xfId="5" applyNumberFormat="1" applyFont="1" applyBorder="1" applyAlignment="1">
      <alignment horizontal="right"/>
    </xf>
    <xf numFmtId="3" fontId="49" fillId="0" borderId="56" xfId="5" applyNumberFormat="1" applyFont="1" applyBorder="1" applyAlignment="1">
      <alignment horizontal="right"/>
    </xf>
    <xf numFmtId="3" fontId="37" fillId="0" borderId="56" xfId="5" applyNumberFormat="1" applyFont="1" applyBorder="1"/>
    <xf numFmtId="49" fontId="37" fillId="0" borderId="91" xfId="5" applyNumberFormat="1" applyFont="1" applyBorder="1" applyAlignment="1">
      <alignment horizontal="right"/>
    </xf>
    <xf numFmtId="0" fontId="37" fillId="0" borderId="91" xfId="5" applyFont="1" applyBorder="1" applyAlignment="1">
      <alignment horizontal="right" vertical="center"/>
    </xf>
    <xf numFmtId="0" fontId="55" fillId="0" borderId="91" xfId="5" applyFont="1" applyBorder="1" applyAlignment="1">
      <alignment horizontal="right" vertical="center"/>
    </xf>
    <xf numFmtId="0" fontId="49" fillId="0" borderId="91" xfId="5" applyFont="1" applyBorder="1" applyAlignment="1">
      <alignment horizontal="right" vertical="center"/>
    </xf>
    <xf numFmtId="0" fontId="49" fillId="0" borderId="91" xfId="5" applyFont="1" applyBorder="1" applyAlignment="1">
      <alignment wrapText="1"/>
    </xf>
    <xf numFmtId="0" fontId="57" fillId="0" borderId="72" xfId="5" applyFont="1" applyBorder="1" applyAlignment="1">
      <alignment horizontal="left" vertical="top"/>
    </xf>
    <xf numFmtId="3" fontId="49" fillId="0" borderId="63" xfId="5" applyNumberFormat="1" applyFont="1" applyBorder="1" applyAlignment="1">
      <alignment horizontal="right"/>
    </xf>
    <xf numFmtId="3" fontId="49" fillId="0" borderId="64" xfId="5" applyNumberFormat="1" applyFont="1" applyBorder="1" applyAlignment="1">
      <alignment horizontal="right"/>
    </xf>
    <xf numFmtId="0" fontId="49" fillId="0" borderId="27" xfId="0" applyFont="1" applyBorder="1" applyAlignment="1">
      <alignment horizontal="center"/>
    </xf>
    <xf numFmtId="0" fontId="49" fillId="0" borderId="30" xfId="0" applyFont="1" applyBorder="1" applyAlignment="1">
      <alignment horizontal="center"/>
    </xf>
    <xf numFmtId="0" fontId="49" fillId="0" borderId="32" xfId="0" applyFont="1" applyBorder="1" applyAlignment="1">
      <alignment horizontal="center"/>
    </xf>
    <xf numFmtId="0" fontId="55" fillId="0" borderId="63" xfId="0" applyFont="1" applyBorder="1" applyAlignment="1">
      <alignment horizontal="left"/>
    </xf>
    <xf numFmtId="3" fontId="55" fillId="0" borderId="63" xfId="0" applyNumberFormat="1" applyFont="1" applyBorder="1"/>
    <xf numFmtId="0" fontId="55" fillId="0" borderId="38" xfId="0" applyFont="1" applyBorder="1" applyAlignment="1">
      <alignment horizontal="center"/>
    </xf>
    <xf numFmtId="0" fontId="55" fillId="0" borderId="94" xfId="0" applyFont="1" applyBorder="1" applyAlignment="1">
      <alignment horizontal="center"/>
    </xf>
    <xf numFmtId="0" fontId="55" fillId="0" borderId="98" xfId="0" applyFont="1" applyBorder="1" applyAlignment="1">
      <alignment horizontal="center"/>
    </xf>
    <xf numFmtId="0" fontId="110" fillId="0" borderId="31" xfId="0" applyFont="1" applyBorder="1" applyAlignment="1">
      <alignment horizontal="center"/>
    </xf>
    <xf numFmtId="3" fontId="49" fillId="0" borderId="30" xfId="0" applyNumberFormat="1" applyFont="1" applyBorder="1"/>
    <xf numFmtId="3" fontId="55" fillId="0" borderId="53" xfId="0" applyNumberFormat="1" applyFont="1" applyBorder="1"/>
    <xf numFmtId="3" fontId="114" fillId="0" borderId="53" xfId="0" applyNumberFormat="1" applyFont="1" applyBorder="1"/>
    <xf numFmtId="0" fontId="49" fillId="0" borderId="72" xfId="0" applyFont="1" applyBorder="1"/>
    <xf numFmtId="3" fontId="38" fillId="0" borderId="63" xfId="0" applyNumberFormat="1" applyFont="1" applyBorder="1"/>
    <xf numFmtId="3" fontId="114" fillId="0" borderId="68" xfId="0" applyNumberFormat="1" applyFont="1" applyBorder="1"/>
    <xf numFmtId="49" fontId="38" fillId="4" borderId="27" xfId="0" applyNumberFormat="1" applyFont="1" applyFill="1" applyBorder="1" applyAlignment="1">
      <alignment horizontal="center"/>
    </xf>
    <xf numFmtId="49" fontId="63" fillId="2" borderId="38" xfId="0" applyNumberFormat="1" applyFont="1" applyFill="1" applyBorder="1" applyAlignment="1">
      <alignment horizontal="center"/>
    </xf>
    <xf numFmtId="0" fontId="68" fillId="2" borderId="38" xfId="0" applyFont="1" applyFill="1" applyBorder="1" applyAlignment="1">
      <alignment horizontal="center"/>
    </xf>
    <xf numFmtId="3" fontId="70" fillId="2" borderId="38" xfId="0" applyNumberFormat="1" applyFont="1" applyFill="1" applyBorder="1" applyAlignment="1">
      <alignment horizontal="center"/>
    </xf>
    <xf numFmtId="0" fontId="70" fillId="2" borderId="38" xfId="0" applyFont="1" applyFill="1" applyBorder="1" applyAlignment="1">
      <alignment horizontal="center"/>
    </xf>
    <xf numFmtId="0" fontId="68" fillId="2" borderId="39" xfId="0" applyFont="1" applyFill="1" applyBorder="1" applyAlignment="1">
      <alignment horizontal="center"/>
    </xf>
    <xf numFmtId="49" fontId="38" fillId="4" borderId="49" xfId="0" applyNumberFormat="1" applyFont="1" applyFill="1" applyBorder="1" applyAlignment="1">
      <alignment horizontal="center"/>
    </xf>
    <xf numFmtId="0" fontId="68" fillId="2" borderId="56" xfId="0" applyFont="1" applyFill="1" applyBorder="1" applyAlignment="1">
      <alignment horizontal="center"/>
    </xf>
    <xf numFmtId="49" fontId="38" fillId="0" borderId="52" xfId="0" applyNumberFormat="1" applyFont="1" applyBorder="1" applyAlignment="1">
      <alignment horizontal="center"/>
    </xf>
    <xf numFmtId="0" fontId="65" fillId="2" borderId="56" xfId="0" applyFont="1" applyFill="1" applyBorder="1" applyAlignment="1">
      <alignment vertical="top"/>
    </xf>
    <xf numFmtId="49" fontId="64" fillId="2" borderId="56" xfId="0" applyNumberFormat="1" applyFont="1" applyFill="1" applyBorder="1" applyAlignment="1">
      <alignment horizontal="center" vertical="top"/>
    </xf>
    <xf numFmtId="49" fontId="55" fillId="0" borderId="52" xfId="0" applyNumberFormat="1" applyFont="1" applyBorder="1" applyAlignment="1">
      <alignment horizontal="center"/>
    </xf>
    <xf numFmtId="49" fontId="63" fillId="2" borderId="56" xfId="0" applyNumberFormat="1" applyFont="1" applyFill="1" applyBorder="1" applyAlignment="1">
      <alignment horizontal="left" vertical="top"/>
    </xf>
    <xf numFmtId="49" fontId="63" fillId="2" borderId="56" xfId="0" applyNumberFormat="1" applyFont="1" applyFill="1" applyBorder="1" applyAlignment="1">
      <alignment horizontal="left" vertical="top" wrapText="1"/>
    </xf>
    <xf numFmtId="3" fontId="63" fillId="2" borderId="56" xfId="0" applyNumberFormat="1" applyFont="1" applyFill="1" applyBorder="1" applyAlignment="1">
      <alignment horizontal="left" vertical="top" wrapText="1"/>
    </xf>
    <xf numFmtId="49" fontId="55" fillId="0" borderId="55" xfId="0" applyNumberFormat="1" applyFont="1" applyBorder="1" applyAlignment="1">
      <alignment horizontal="center"/>
    </xf>
    <xf numFmtId="0" fontId="68" fillId="2" borderId="56" xfId="0" applyFont="1" applyFill="1" applyBorder="1" applyAlignment="1">
      <alignment vertical="top"/>
    </xf>
    <xf numFmtId="49" fontId="110" fillId="0" borderId="66" xfId="0" applyNumberFormat="1" applyFont="1" applyBorder="1"/>
    <xf numFmtId="0" fontId="68" fillId="2" borderId="63" xfId="0" applyFont="1" applyFill="1" applyBorder="1" applyAlignment="1">
      <alignment horizontal="centerContinuous" vertical="top"/>
    </xf>
    <xf numFmtId="0" fontId="68" fillId="2" borderId="63" xfId="0" applyFont="1" applyFill="1" applyBorder="1" applyAlignment="1">
      <alignment horizontal="center" vertical="top"/>
    </xf>
    <xf numFmtId="3" fontId="68" fillId="2" borderId="63" xfId="0" applyNumberFormat="1" applyFont="1" applyFill="1" applyBorder="1" applyAlignment="1">
      <alignment vertical="top"/>
    </xf>
    <xf numFmtId="0" fontId="119" fillId="2" borderId="64" xfId="0" applyFont="1" applyFill="1" applyBorder="1" applyAlignment="1">
      <alignment vertical="top"/>
    </xf>
    <xf numFmtId="0" fontId="65" fillId="2" borderId="38" xfId="10" applyFont="1" applyFill="1" applyBorder="1" applyAlignment="1">
      <alignment horizontal="center" vertical="center"/>
    </xf>
    <xf numFmtId="0" fontId="36" fillId="2" borderId="98" xfId="0" applyFont="1" applyFill="1" applyBorder="1"/>
    <xf numFmtId="49" fontId="65" fillId="2" borderId="30" xfId="10" applyNumberFormat="1" applyFont="1" applyFill="1" applyBorder="1" applyAlignment="1">
      <alignment horizontal="center" vertical="center"/>
    </xf>
    <xf numFmtId="3" fontId="65" fillId="2" borderId="0" xfId="10" applyNumberFormat="1" applyFont="1" applyFill="1" applyAlignment="1">
      <alignment vertical="center"/>
    </xf>
    <xf numFmtId="3" fontId="63" fillId="2" borderId="90" xfId="0" applyNumberFormat="1" applyFont="1" applyFill="1" applyBorder="1"/>
    <xf numFmtId="49" fontId="65" fillId="2" borderId="30" xfId="10" applyNumberFormat="1" applyFont="1" applyFill="1" applyBorder="1" applyAlignment="1">
      <alignment vertical="center"/>
    </xf>
    <xf numFmtId="49" fontId="65" fillId="2" borderId="91" xfId="10" applyNumberFormat="1" applyFont="1" applyFill="1" applyBorder="1" applyAlignment="1">
      <alignment vertical="center"/>
    </xf>
    <xf numFmtId="3" fontId="64" fillId="2" borderId="56" xfId="0" applyNumberFormat="1" applyFont="1" applyFill="1" applyBorder="1"/>
    <xf numFmtId="3" fontId="19" fillId="2" borderId="0" xfId="10" applyNumberFormat="1" applyFont="1" applyFill="1" applyAlignment="1">
      <alignment vertical="center"/>
    </xf>
    <xf numFmtId="3" fontId="63" fillId="2" borderId="0" xfId="0" applyNumberFormat="1" applyFont="1" applyFill="1"/>
    <xf numFmtId="3" fontId="63" fillId="2" borderId="98" xfId="0" applyNumberFormat="1" applyFont="1" applyFill="1" applyBorder="1"/>
    <xf numFmtId="49" fontId="19" fillId="2" borderId="30" xfId="10" applyNumberFormat="1" applyFont="1" applyFill="1" applyBorder="1" applyAlignment="1">
      <alignment vertical="center"/>
    </xf>
    <xf numFmtId="3" fontId="63" fillId="2" borderId="56" xfId="0" applyNumberFormat="1" applyFont="1" applyFill="1" applyBorder="1" applyAlignment="1">
      <alignment vertical="top"/>
    </xf>
    <xf numFmtId="3" fontId="64" fillId="2" borderId="56" xfId="0" applyNumberFormat="1" applyFont="1" applyFill="1" applyBorder="1" applyAlignment="1">
      <alignment vertical="top"/>
    </xf>
    <xf numFmtId="49" fontId="19" fillId="2" borderId="52" xfId="10" applyNumberFormat="1" applyFont="1" applyFill="1" applyBorder="1" applyAlignment="1">
      <alignment vertical="center"/>
    </xf>
    <xf numFmtId="3" fontId="63" fillId="2" borderId="0" xfId="0" applyNumberFormat="1" applyFont="1" applyFill="1" applyAlignment="1">
      <alignment vertical="center"/>
    </xf>
    <xf numFmtId="3" fontId="63" fillId="2" borderId="98" xfId="0" applyNumberFormat="1" applyFont="1" applyFill="1" applyBorder="1" applyAlignment="1">
      <alignment vertical="center"/>
    </xf>
    <xf numFmtId="3" fontId="32" fillId="2" borderId="63" xfId="10" applyNumberFormat="1" applyFont="1" applyFill="1" applyBorder="1" applyAlignment="1">
      <alignment vertical="center"/>
    </xf>
    <xf numFmtId="3" fontId="32" fillId="2" borderId="64" xfId="10" applyNumberFormat="1" applyFont="1" applyFill="1" applyBorder="1" applyAlignment="1">
      <alignment vertical="center"/>
    </xf>
    <xf numFmtId="0" fontId="68" fillId="2" borderId="95" xfId="4" applyFont="1" applyFill="1" applyBorder="1" applyAlignment="1">
      <alignment horizontal="center"/>
    </xf>
    <xf numFmtId="0" fontId="68" fillId="2" borderId="92" xfId="4" applyFont="1" applyFill="1" applyBorder="1" applyAlignment="1">
      <alignment horizontal="center"/>
    </xf>
    <xf numFmtId="0" fontId="68" fillId="2" borderId="93" xfId="4" applyFont="1" applyFill="1" applyBorder="1" applyAlignment="1">
      <alignment horizontal="center"/>
    </xf>
    <xf numFmtId="0" fontId="20" fillId="2" borderId="89" xfId="4" applyFont="1" applyFill="1" applyBorder="1" applyAlignment="1" applyProtection="1">
      <alignment horizontal="left"/>
      <protection locked="0"/>
    </xf>
    <xf numFmtId="166" fontId="34" fillId="2" borderId="90" xfId="4" applyNumberFormat="1" applyFont="1" applyFill="1" applyBorder="1"/>
    <xf numFmtId="0" fontId="19" fillId="2" borderId="30" xfId="4" applyFont="1" applyFill="1" applyBorder="1"/>
    <xf numFmtId="166" fontId="19" fillId="2" borderId="0" xfId="21" applyNumberFormat="1" applyFont="1" applyFill="1"/>
    <xf numFmtId="0" fontId="20" fillId="2" borderId="30" xfId="4" applyFont="1" applyFill="1" applyBorder="1" applyProtection="1">
      <protection locked="0"/>
    </xf>
    <xf numFmtId="0" fontId="64" fillId="2" borderId="91" xfId="4" applyFont="1" applyFill="1" applyBorder="1" applyAlignment="1">
      <alignment horizontal="left"/>
    </xf>
    <xf numFmtId="0" fontId="20" fillId="2" borderId="89" xfId="4" applyFont="1" applyFill="1" applyBorder="1"/>
    <xf numFmtId="0" fontId="20" fillId="2" borderId="30" xfId="4" applyFont="1" applyFill="1" applyBorder="1"/>
    <xf numFmtId="0" fontId="64" fillId="2" borderId="91" xfId="4" applyFont="1" applyFill="1" applyBorder="1"/>
    <xf numFmtId="166" fontId="34" fillId="2" borderId="56" xfId="4" applyNumberFormat="1" applyFont="1" applyFill="1" applyBorder="1"/>
    <xf numFmtId="0" fontId="64" fillId="2" borderId="52" xfId="4" applyFont="1" applyFill="1" applyBorder="1"/>
    <xf numFmtId="166" fontId="34" fillId="2" borderId="0" xfId="4" applyNumberFormat="1" applyFont="1" applyFill="1"/>
    <xf numFmtId="166" fontId="34" fillId="2" borderId="98" xfId="4" applyNumberFormat="1" applyFont="1" applyFill="1" applyBorder="1"/>
    <xf numFmtId="0" fontId="64" fillId="2" borderId="89" xfId="4" applyFont="1" applyFill="1" applyBorder="1"/>
    <xf numFmtId="0" fontId="64" fillId="2" borderId="32" xfId="4" applyFont="1" applyFill="1" applyBorder="1"/>
    <xf numFmtId="0" fontId="77" fillId="2" borderId="91" xfId="4" applyFont="1" applyFill="1" applyBorder="1"/>
    <xf numFmtId="166" fontId="42" fillId="2" borderId="56" xfId="4" applyNumberFormat="1" applyFont="1" applyFill="1" applyBorder="1"/>
    <xf numFmtId="0" fontId="64" fillId="2" borderId="30" xfId="4" applyFont="1" applyFill="1" applyBorder="1"/>
    <xf numFmtId="0" fontId="63" fillId="2" borderId="91" xfId="4" applyFont="1" applyFill="1" applyBorder="1"/>
    <xf numFmtId="166" fontId="36" fillId="2" borderId="56" xfId="4" applyNumberFormat="1" applyFont="1" applyFill="1" applyBorder="1"/>
    <xf numFmtId="0" fontId="18" fillId="0" borderId="52" xfId="4" applyBorder="1"/>
    <xf numFmtId="0" fontId="18" fillId="0" borderId="98" xfId="4" applyBorder="1"/>
    <xf numFmtId="0" fontId="20" fillId="2" borderId="30" xfId="4" applyFont="1" applyFill="1" applyBorder="1" applyAlignment="1">
      <alignment horizontal="left"/>
    </xf>
    <xf numFmtId="166" fontId="67" fillId="2" borderId="53" xfId="4" applyNumberFormat="1" applyFont="1" applyFill="1" applyBorder="1"/>
    <xf numFmtId="0" fontId="19" fillId="2" borderId="52" xfId="4" applyFont="1" applyFill="1" applyBorder="1"/>
    <xf numFmtId="166" fontId="34" fillId="2" borderId="53" xfId="4" applyNumberFormat="1" applyFont="1" applyFill="1" applyBorder="1"/>
    <xf numFmtId="166" fontId="19" fillId="2" borderId="0" xfId="4" applyNumberFormat="1" applyFont="1" applyFill="1"/>
    <xf numFmtId="0" fontId="20" fillId="2" borderId="52" xfId="4" applyFont="1" applyFill="1" applyBorder="1" applyProtection="1">
      <protection locked="0"/>
    </xf>
    <xf numFmtId="166" fontId="19" fillId="2" borderId="98" xfId="4" applyNumberFormat="1" applyFont="1" applyFill="1" applyBorder="1"/>
    <xf numFmtId="0" fontId="78" fillId="2" borderId="91" xfId="4" applyFont="1" applyFill="1" applyBorder="1"/>
    <xf numFmtId="0" fontId="36" fillId="2" borderId="52" xfId="4" applyFont="1" applyFill="1" applyBorder="1"/>
    <xf numFmtId="0" fontId="36" fillId="2" borderId="0" xfId="4" applyFont="1" applyFill="1"/>
    <xf numFmtId="0" fontId="36" fillId="2" borderId="98" xfId="4" applyFont="1" applyFill="1" applyBorder="1"/>
    <xf numFmtId="3" fontId="36" fillId="2" borderId="0" xfId="4" applyNumberFormat="1" applyFont="1" applyFill="1"/>
    <xf numFmtId="0" fontId="19" fillId="2" borderId="91" xfId="4" applyFont="1" applyFill="1" applyBorder="1"/>
    <xf numFmtId="0" fontId="103" fillId="0" borderId="72" xfId="4" applyFont="1" applyBorder="1"/>
    <xf numFmtId="166" fontId="56" fillId="0" borderId="63" xfId="4" applyNumberFormat="1" applyFont="1" applyBorder="1"/>
    <xf numFmtId="166" fontId="56" fillId="0" borderId="64" xfId="4" applyNumberFormat="1" applyFont="1" applyBorder="1"/>
    <xf numFmtId="0" fontId="97" fillId="0" borderId="27" xfId="0" applyFont="1" applyBorder="1"/>
    <xf numFmtId="0" fontId="97" fillId="0" borderId="38" xfId="0" applyFont="1" applyBorder="1" applyAlignment="1">
      <alignment horizontal="center"/>
    </xf>
    <xf numFmtId="0" fontId="56" fillId="0" borderId="38" xfId="0" applyFont="1" applyBorder="1" applyAlignment="1">
      <alignment horizontal="center"/>
    </xf>
    <xf numFmtId="0" fontId="97" fillId="0" borderId="39" xfId="0" applyFont="1" applyBorder="1"/>
    <xf numFmtId="0" fontId="97" fillId="0" borderId="30" xfId="0" applyFont="1" applyBorder="1" applyAlignment="1">
      <alignment horizontal="center"/>
    </xf>
    <xf numFmtId="0" fontId="97" fillId="0" borderId="53" xfId="0" applyFont="1" applyBorder="1" applyAlignment="1">
      <alignment horizontal="center"/>
    </xf>
    <xf numFmtId="0" fontId="97" fillId="0" borderId="32" xfId="0" applyFont="1" applyBorder="1" applyAlignment="1">
      <alignment horizontal="center"/>
    </xf>
    <xf numFmtId="0" fontId="97" fillId="0" borderId="41" xfId="0" applyFont="1" applyBorder="1"/>
    <xf numFmtId="0" fontId="97" fillId="0" borderId="30" xfId="0" applyFont="1" applyBorder="1"/>
    <xf numFmtId="0" fontId="0" fillId="0" borderId="53" xfId="0" applyBorder="1"/>
    <xf numFmtId="0" fontId="0" fillId="0" borderId="30" xfId="0" applyBorder="1"/>
    <xf numFmtId="0" fontId="97" fillId="0" borderId="91" xfId="0" applyFont="1" applyBorder="1"/>
    <xf numFmtId="0" fontId="0" fillId="0" borderId="56" xfId="0" applyBorder="1"/>
    <xf numFmtId="0" fontId="0" fillId="0" borderId="30" xfId="0" applyBorder="1" applyAlignment="1">
      <alignment vertical="top"/>
    </xf>
    <xf numFmtId="0" fontId="0" fillId="0" borderId="53" xfId="0" applyBorder="1" applyAlignment="1">
      <alignment horizontal="left" vertical="top" wrapText="1"/>
    </xf>
    <xf numFmtId="0" fontId="0" fillId="0" borderId="30" xfId="0" applyBorder="1" applyAlignment="1">
      <alignment vertical="top" wrapText="1"/>
    </xf>
    <xf numFmtId="0" fontId="97" fillId="0" borderId="56" xfId="0" applyFont="1" applyBorder="1" applyAlignment="1">
      <alignment horizontal="center"/>
    </xf>
    <xf numFmtId="0" fontId="97" fillId="0" borderId="74" xfId="0" applyFont="1" applyBorder="1"/>
    <xf numFmtId="3" fontId="97" fillId="0" borderId="75" xfId="0" applyNumberFormat="1" applyFont="1" applyBorder="1"/>
    <xf numFmtId="0" fontId="97" fillId="0" borderId="68" xfId="0" applyFont="1" applyBorder="1" applyAlignment="1">
      <alignment horizontal="center"/>
    </xf>
    <xf numFmtId="3" fontId="18" fillId="2" borderId="56" xfId="13" applyNumberFormat="1" applyFont="1" applyFill="1" applyBorder="1" applyAlignment="1">
      <alignment vertical="center"/>
    </xf>
    <xf numFmtId="0" fontId="72" fillId="2" borderId="54" xfId="13" quotePrefix="1" applyFont="1" applyFill="1" applyBorder="1" applyAlignment="1">
      <alignment vertical="center" shrinkToFit="1"/>
    </xf>
    <xf numFmtId="0" fontId="84" fillId="2" borderId="55" xfId="13" applyFont="1" applyFill="1" applyBorder="1" applyAlignment="1">
      <alignment vertical="center" wrapText="1"/>
    </xf>
    <xf numFmtId="0" fontId="72" fillId="2" borderId="54" xfId="13" applyFont="1" applyFill="1" applyBorder="1" applyAlignment="1">
      <alignment vertical="center" shrinkToFit="1"/>
    </xf>
    <xf numFmtId="0" fontId="72" fillId="2" borderId="37" xfId="13" applyFont="1" applyFill="1" applyBorder="1" applyAlignment="1">
      <alignment vertical="center" shrinkToFit="1"/>
    </xf>
    <xf numFmtId="3" fontId="18" fillId="2" borderId="53" xfId="13" applyNumberFormat="1" applyFont="1" applyFill="1" applyBorder="1" applyAlignment="1">
      <alignment vertical="center"/>
    </xf>
    <xf numFmtId="3" fontId="56" fillId="2" borderId="31" xfId="13" applyNumberFormat="1" applyFont="1" applyFill="1" applyBorder="1" applyAlignment="1">
      <alignment vertical="center"/>
    </xf>
    <xf numFmtId="0" fontId="81" fillId="2" borderId="60" xfId="13" applyFont="1" applyFill="1" applyBorder="1" applyAlignment="1">
      <alignment horizontal="left" vertical="center" wrapText="1" shrinkToFit="1"/>
    </xf>
    <xf numFmtId="3" fontId="56" fillId="2" borderId="66" xfId="13" applyNumberFormat="1" applyFont="1" applyFill="1" applyBorder="1" applyAlignment="1">
      <alignment vertical="center"/>
    </xf>
    <xf numFmtId="3" fontId="56" fillId="2" borderId="68" xfId="13" applyNumberFormat="1" applyFont="1" applyFill="1" applyBorder="1" applyAlignment="1">
      <alignment vertical="center"/>
    </xf>
    <xf numFmtId="0" fontId="72" fillId="2" borderId="4" xfId="13" applyFont="1" applyFill="1" applyBorder="1" applyAlignment="1">
      <alignment vertical="center" shrinkToFit="1"/>
    </xf>
    <xf numFmtId="0" fontId="84" fillId="2" borderId="4" xfId="13" applyFont="1" applyFill="1" applyBorder="1" applyAlignment="1">
      <alignment vertical="center" wrapText="1"/>
    </xf>
    <xf numFmtId="164" fontId="40" fillId="2" borderId="49" xfId="13" applyNumberFormat="1" applyFont="1" applyFill="1" applyBorder="1" applyAlignment="1">
      <alignment vertical="center"/>
    </xf>
    <xf numFmtId="3" fontId="40" fillId="2" borderId="1" xfId="13" applyNumberFormat="1" applyFont="1" applyFill="1" applyBorder="1" applyAlignment="1">
      <alignment vertical="center"/>
    </xf>
    <xf numFmtId="0" fontId="127" fillId="0" borderId="85" xfId="18" applyFont="1" applyBorder="1" applyAlignment="1">
      <alignment horizontal="center" vertical="center" wrapText="1"/>
    </xf>
    <xf numFmtId="0" fontId="127" fillId="0" borderId="92" xfId="18" applyFont="1" applyBorder="1" applyAlignment="1">
      <alignment horizontal="center" vertical="center" wrapText="1"/>
    </xf>
    <xf numFmtId="49" fontId="110" fillId="0" borderId="93" xfId="18" applyNumberFormat="1" applyFont="1" applyBorder="1" applyAlignment="1">
      <alignment horizontal="right" vertical="center"/>
    </xf>
    <xf numFmtId="0" fontId="127" fillId="0" borderId="62" xfId="18" applyFont="1" applyBorder="1" applyAlignment="1">
      <alignment horizontal="center" vertical="center" wrapText="1"/>
    </xf>
    <xf numFmtId="0" fontId="127" fillId="0" borderId="63" xfId="18" applyFont="1" applyBorder="1" applyAlignment="1">
      <alignment horizontal="center" vertical="center"/>
    </xf>
    <xf numFmtId="49" fontId="110" fillId="0" borderId="111" xfId="18" applyNumberFormat="1" applyFont="1" applyBorder="1" applyAlignment="1">
      <alignment horizontal="right" vertical="center"/>
    </xf>
    <xf numFmtId="0" fontId="127" fillId="0" borderId="0" xfId="18" applyFont="1" applyAlignment="1">
      <alignment vertical="center"/>
    </xf>
    <xf numFmtId="0" fontId="128" fillId="0" borderId="0" xfId="18" applyFont="1" applyAlignment="1">
      <alignment horizontal="right"/>
    </xf>
    <xf numFmtId="0" fontId="127" fillId="0" borderId="34" xfId="18" applyFont="1" applyBorder="1" applyAlignment="1">
      <alignment horizontal="center" vertical="center" wrapText="1"/>
    </xf>
    <xf numFmtId="0" fontId="127" fillId="0" borderId="38" xfId="18" applyFont="1" applyBorder="1" applyAlignment="1">
      <alignment horizontal="center" vertical="center" wrapText="1"/>
    </xf>
    <xf numFmtId="0" fontId="110" fillId="0" borderId="39" xfId="18" applyFont="1" applyBorder="1" applyAlignment="1">
      <alignment horizontal="center" vertical="center" wrapText="1"/>
    </xf>
    <xf numFmtId="0" fontId="127" fillId="0" borderId="70" xfId="18" applyFont="1" applyBorder="1" applyAlignment="1">
      <alignment horizontal="center" vertical="center" wrapText="1"/>
    </xf>
    <xf numFmtId="0" fontId="127" fillId="0" borderId="58" xfId="18" applyFont="1" applyBorder="1" applyAlignment="1">
      <alignment horizontal="center" vertical="center" wrapText="1"/>
    </xf>
    <xf numFmtId="0" fontId="110" fillId="0" borderId="59" xfId="18" applyFont="1" applyBorder="1" applyAlignment="1">
      <alignment horizontal="center" vertical="center" wrapText="1"/>
    </xf>
    <xf numFmtId="0" fontId="127" fillId="0" borderId="51" xfId="18" applyFont="1" applyBorder="1" applyAlignment="1">
      <alignment horizontal="center" vertical="center" wrapText="1"/>
    </xf>
    <xf numFmtId="0" fontId="127" fillId="0" borderId="12" xfId="18" applyFont="1" applyBorder="1" applyAlignment="1">
      <alignment horizontal="center" vertical="center" wrapText="1"/>
    </xf>
    <xf numFmtId="171" fontId="110" fillId="0" borderId="94" xfId="18" applyNumberFormat="1" applyFont="1" applyBorder="1" applyAlignment="1">
      <alignment horizontal="center" vertical="center" wrapText="1"/>
    </xf>
    <xf numFmtId="0" fontId="129" fillId="0" borderId="58" xfId="18" applyFont="1" applyBorder="1" applyAlignment="1">
      <alignment horizontal="left" vertical="center" wrapText="1" indent="1"/>
    </xf>
    <xf numFmtId="171" fontId="130" fillId="0" borderId="59" xfId="18" applyNumberFormat="1" applyFont="1" applyBorder="1" applyAlignment="1">
      <alignment horizontal="right" vertical="center" wrapText="1" indent="1"/>
    </xf>
    <xf numFmtId="49" fontId="120" fillId="0" borderId="95" xfId="18" applyNumberFormat="1" applyFont="1" applyBorder="1" applyAlignment="1">
      <alignment horizontal="center" vertical="center" wrapText="1"/>
    </xf>
    <xf numFmtId="0" fontId="132" fillId="0" borderId="92" xfId="39" applyFont="1" applyBorder="1" applyAlignment="1">
      <alignment horizontal="left" vertical="center" wrapText="1" indent="1"/>
    </xf>
    <xf numFmtId="171" fontId="133" fillId="0" borderId="93" xfId="18" applyNumberFormat="1" applyFont="1" applyBorder="1" applyAlignment="1" applyProtection="1">
      <alignment horizontal="right" vertical="center" wrapText="1" indent="1"/>
      <protection locked="0"/>
    </xf>
    <xf numFmtId="49" fontId="120" fillId="0" borderId="91" xfId="18" applyNumberFormat="1" applyFont="1" applyBorder="1" applyAlignment="1">
      <alignment horizontal="center" vertical="center" wrapText="1"/>
    </xf>
    <xf numFmtId="0" fontId="132" fillId="0" borderId="4" xfId="39" applyFont="1" applyBorder="1" applyAlignment="1">
      <alignment horizontal="left" vertical="center" wrapText="1" indent="1"/>
    </xf>
    <xf numFmtId="171" fontId="133" fillId="0" borderId="56" xfId="18" applyNumberFormat="1" applyFont="1" applyBorder="1" applyAlignment="1" applyProtection="1">
      <alignment horizontal="right" vertical="center" wrapText="1" indent="1"/>
      <protection locked="0"/>
    </xf>
    <xf numFmtId="0" fontId="132" fillId="0" borderId="5" xfId="39" applyFont="1" applyBorder="1" applyAlignment="1">
      <alignment horizontal="left" vertical="center" wrapText="1" indent="1"/>
    </xf>
    <xf numFmtId="171" fontId="133" fillId="0" borderId="53" xfId="18" applyNumberFormat="1" applyFont="1" applyBorder="1" applyAlignment="1" applyProtection="1">
      <alignment horizontal="right" vertical="center" wrapText="1" indent="1"/>
      <protection locked="0"/>
    </xf>
    <xf numFmtId="171" fontId="133" fillId="0" borderId="90" xfId="18" applyNumberFormat="1" applyFont="1" applyBorder="1" applyAlignment="1" applyProtection="1">
      <alignment horizontal="right" vertical="center" wrapText="1" indent="1"/>
      <protection locked="0"/>
    </xf>
    <xf numFmtId="0" fontId="132" fillId="0" borderId="1" xfId="39" applyFont="1" applyBorder="1" applyAlignment="1">
      <alignment horizontal="left" vertical="center" wrapText="1" indent="1"/>
    </xf>
    <xf numFmtId="171" fontId="134" fillId="0" borderId="56" xfId="18" applyNumberFormat="1" applyFont="1" applyBorder="1" applyAlignment="1" applyProtection="1">
      <alignment horizontal="right" vertical="center" wrapText="1" indent="1"/>
      <protection locked="0"/>
    </xf>
    <xf numFmtId="0" fontId="129" fillId="0" borderId="70" xfId="18" applyFont="1" applyBorder="1" applyAlignment="1">
      <alignment horizontal="center" vertical="center" wrapText="1"/>
    </xf>
    <xf numFmtId="0" fontId="129" fillId="0" borderId="58" xfId="39" applyFont="1" applyBorder="1" applyAlignment="1">
      <alignment horizontal="left" vertical="center" wrapText="1" indent="1"/>
    </xf>
    <xf numFmtId="171" fontId="130" fillId="0" borderId="59" xfId="18" applyNumberFormat="1" applyFont="1" applyBorder="1" applyAlignment="1" applyProtection="1">
      <alignment horizontal="right" vertical="center" wrapText="1" indent="1"/>
      <protection locked="0"/>
    </xf>
    <xf numFmtId="49" fontId="120" fillId="0" borderId="32" xfId="18" applyNumberFormat="1" applyFont="1" applyBorder="1" applyAlignment="1">
      <alignment horizontal="center" vertical="center" wrapText="1"/>
    </xf>
    <xf numFmtId="0" fontId="120" fillId="0" borderId="1" xfId="39" applyFont="1" applyBorder="1" applyAlignment="1">
      <alignment horizontal="left" vertical="center" wrapText="1" indent="1"/>
    </xf>
    <xf numFmtId="171" fontId="131" fillId="0" borderId="41" xfId="18" applyNumberFormat="1" applyFont="1" applyBorder="1" applyAlignment="1" applyProtection="1">
      <alignment horizontal="right" vertical="center" wrapText="1" indent="1"/>
      <protection locked="0"/>
    </xf>
    <xf numFmtId="0" fontId="120" fillId="0" borderId="4" xfId="39" applyFont="1" applyBorder="1" applyAlignment="1">
      <alignment horizontal="left" vertical="center" wrapText="1" indent="1"/>
    </xf>
    <xf numFmtId="171" fontId="131" fillId="0" borderId="53" xfId="18" applyNumberFormat="1" applyFont="1" applyBorder="1" applyAlignment="1" applyProtection="1">
      <alignment horizontal="right" vertical="center" wrapText="1" indent="1"/>
      <protection locked="0"/>
    </xf>
    <xf numFmtId="0" fontId="120" fillId="0" borderId="75" xfId="39" quotePrefix="1" applyFont="1" applyBorder="1" applyAlignment="1">
      <alignment horizontal="left" vertical="center" wrapText="1" indent="1"/>
    </xf>
    <xf numFmtId="171" fontId="131" fillId="0" borderId="64" xfId="18" applyNumberFormat="1" applyFont="1" applyBorder="1" applyAlignment="1" applyProtection="1">
      <alignment horizontal="right" vertical="center" wrapText="1" indent="1"/>
      <protection locked="0"/>
    </xf>
    <xf numFmtId="0" fontId="120" fillId="0" borderId="75" xfId="39" applyFont="1" applyBorder="1" applyAlignment="1">
      <alignment horizontal="left" vertical="center" wrapText="1" indent="1"/>
    </xf>
    <xf numFmtId="171" fontId="130" fillId="0" borderId="36" xfId="18" applyNumberFormat="1" applyFont="1" applyBorder="1" applyAlignment="1" applyProtection="1">
      <alignment horizontal="right" vertical="center" wrapText="1" indent="1"/>
      <protection locked="0"/>
    </xf>
    <xf numFmtId="171" fontId="130" fillId="0" borderId="36" xfId="18" applyNumberFormat="1" applyFont="1" applyBorder="1" applyAlignment="1">
      <alignment horizontal="right" vertical="center" wrapText="1" indent="1"/>
    </xf>
    <xf numFmtId="0" fontId="107" fillId="0" borderId="70" xfId="18" applyFont="1" applyBorder="1" applyAlignment="1">
      <alignment horizontal="center" vertical="center" wrapText="1"/>
    </xf>
    <xf numFmtId="0" fontId="135" fillId="0" borderId="71" xfId="18" applyFont="1" applyBorder="1" applyAlignment="1">
      <alignment horizontal="left" wrapText="1" indent="1"/>
    </xf>
    <xf numFmtId="171" fontId="110" fillId="0" borderId="36" xfId="18" applyNumberFormat="1" applyFont="1" applyBorder="1" applyAlignment="1">
      <alignment horizontal="right" vertical="center" wrapText="1" indent="1"/>
    </xf>
    <xf numFmtId="0" fontId="110" fillId="0" borderId="34" xfId="18" applyFont="1" applyBorder="1" applyAlignment="1">
      <alignment horizontal="center" vertical="center" wrapText="1"/>
    </xf>
    <xf numFmtId="0" fontId="110" fillId="0" borderId="35" xfId="18" applyFont="1" applyBorder="1" applyAlignment="1">
      <alignment horizontal="center" vertical="center" wrapText="1"/>
    </xf>
    <xf numFmtId="0" fontId="130" fillId="0" borderId="70" xfId="18" applyFont="1" applyBorder="1" applyAlignment="1">
      <alignment horizontal="center" vertical="center" wrapText="1"/>
    </xf>
    <xf numFmtId="0" fontId="130" fillId="0" borderId="58" xfId="39" applyFont="1" applyBorder="1" applyAlignment="1">
      <alignment horizontal="left" vertical="center" wrapText="1" indent="1"/>
    </xf>
    <xf numFmtId="49" fontId="131" fillId="0" borderId="91" xfId="18" applyNumberFormat="1" applyFont="1" applyBorder="1" applyAlignment="1">
      <alignment horizontal="center" vertical="center" wrapText="1"/>
    </xf>
    <xf numFmtId="0" fontId="133" fillId="0" borderId="1" xfId="39" applyFont="1" applyBorder="1" applyAlignment="1">
      <alignment horizontal="left" vertical="center" wrapText="1" indent="1"/>
    </xf>
    <xf numFmtId="0" fontId="133" fillId="0" borderId="4" xfId="39" applyFont="1" applyBorder="1" applyAlignment="1">
      <alignment horizontal="left" vertical="center" wrapText="1" indent="1"/>
    </xf>
    <xf numFmtId="171" fontId="131" fillId="0" borderId="56" xfId="18" applyNumberFormat="1" applyFont="1" applyBorder="1" applyAlignment="1" applyProtection="1">
      <alignment horizontal="right" vertical="center" wrapText="1" indent="1"/>
      <protection locked="0"/>
    </xf>
    <xf numFmtId="49" fontId="131" fillId="0" borderId="30" xfId="18" applyNumberFormat="1" applyFont="1" applyBorder="1" applyAlignment="1">
      <alignment horizontal="center" vertical="center" wrapText="1"/>
    </xf>
    <xf numFmtId="0" fontId="133" fillId="0" borderId="5" xfId="39" applyFont="1" applyBorder="1" applyAlignment="1">
      <alignment horizontal="left" vertical="center" wrapText="1" indent="1"/>
    </xf>
    <xf numFmtId="0" fontId="110" fillId="0" borderId="58" xfId="18" applyFont="1" applyBorder="1" applyAlignment="1">
      <alignment horizontal="left" vertical="center" wrapText="1" indent="1"/>
    </xf>
    <xf numFmtId="171" fontId="110" fillId="0" borderId="59" xfId="18" applyNumberFormat="1" applyFont="1" applyBorder="1" applyAlignment="1">
      <alignment horizontal="right" vertical="center" wrapText="1" indent="1"/>
    </xf>
    <xf numFmtId="0" fontId="110" fillId="0" borderId="70" xfId="18" applyFont="1" applyBorder="1" applyAlignment="1">
      <alignment horizontal="left" vertical="center"/>
    </xf>
    <xf numFmtId="0" fontId="110" fillId="0" borderId="71" xfId="18" applyFont="1" applyBorder="1" applyAlignment="1">
      <alignment vertical="center" wrapText="1"/>
    </xf>
    <xf numFmtId="3" fontId="110" fillId="0" borderId="68" xfId="18" applyNumberFormat="1" applyFont="1" applyBorder="1" applyAlignment="1" applyProtection="1">
      <alignment horizontal="right" vertical="center" wrapText="1" indent="1"/>
      <protection locked="0"/>
    </xf>
    <xf numFmtId="3" fontId="110" fillId="0" borderId="59" xfId="18" applyNumberFormat="1" applyFont="1" applyBorder="1" applyAlignment="1" applyProtection="1">
      <alignment horizontal="right" vertical="center" wrapText="1" indent="1"/>
      <protection locked="0"/>
    </xf>
    <xf numFmtId="0" fontId="3" fillId="0" borderId="0" xfId="40"/>
    <xf numFmtId="0" fontId="133" fillId="0" borderId="0" xfId="18" applyFont="1" applyAlignment="1">
      <alignment horizontal="left" vertical="center" wrapText="1"/>
    </xf>
    <xf numFmtId="0" fontId="133" fillId="0" borderId="0" xfId="18" applyFont="1" applyAlignment="1">
      <alignment vertical="center" wrapText="1"/>
    </xf>
    <xf numFmtId="0" fontId="133" fillId="0" borderId="0" xfId="18" applyFont="1" applyAlignment="1">
      <alignment horizontal="right" vertical="center" wrapText="1" indent="1"/>
    </xf>
    <xf numFmtId="0" fontId="24" fillId="0" borderId="95" xfId="5" applyFont="1" applyBorder="1" applyAlignment="1">
      <alignment horizontal="center" vertical="center" wrapText="1"/>
    </xf>
    <xf numFmtId="0" fontId="24" fillId="0" borderId="92" xfId="5" applyFont="1" applyBorder="1" applyAlignment="1">
      <alignment horizontal="center" vertical="center" wrapText="1"/>
    </xf>
    <xf numFmtId="0" fontId="24" fillId="0" borderId="52" xfId="5" applyFont="1" applyBorder="1" applyAlignment="1">
      <alignment horizontal="right" vertical="top" wrapText="1"/>
    </xf>
    <xf numFmtId="3" fontId="24" fillId="0" borderId="53" xfId="5" applyNumberFormat="1" applyFont="1" applyBorder="1" applyAlignment="1">
      <alignment horizontal="right" vertical="top"/>
    </xf>
    <xf numFmtId="3" fontId="24" fillId="0" borderId="53" xfId="5" applyNumberFormat="1" applyFont="1" applyBorder="1" applyAlignment="1">
      <alignment horizontal="right"/>
    </xf>
    <xf numFmtId="0" fontId="24" fillId="0" borderId="55" xfId="5" applyFont="1" applyBorder="1" applyAlignment="1">
      <alignment horizontal="right" vertical="center" wrapText="1"/>
    </xf>
    <xf numFmtId="0" fontId="24" fillId="0" borderId="32" xfId="5" applyFont="1" applyBorder="1"/>
    <xf numFmtId="3" fontId="50" fillId="0" borderId="53" xfId="5" applyNumberFormat="1" applyFont="1" applyBorder="1"/>
    <xf numFmtId="0" fontId="24" fillId="0" borderId="89" xfId="5" applyFont="1" applyBorder="1"/>
    <xf numFmtId="0" fontId="24" fillId="0" borderId="74" xfId="5" applyFont="1" applyBorder="1"/>
    <xf numFmtId="0" fontId="24" fillId="0" borderId="75" xfId="5" applyFont="1" applyBorder="1"/>
    <xf numFmtId="3" fontId="24" fillId="0" borderId="75" xfId="5" applyNumberFormat="1" applyFont="1" applyBorder="1"/>
    <xf numFmtId="3" fontId="24" fillId="0" borderId="68" xfId="5" applyNumberFormat="1" applyFont="1" applyBorder="1"/>
    <xf numFmtId="3" fontId="21" fillId="2" borderId="75" xfId="0" applyNumberFormat="1" applyFont="1" applyFill="1" applyBorder="1"/>
    <xf numFmtId="3" fontId="28" fillId="2" borderId="5" xfId="4" applyNumberFormat="1" applyFont="1" applyFill="1" applyBorder="1" applyAlignment="1">
      <alignment horizontal="right" vertical="center"/>
    </xf>
    <xf numFmtId="3" fontId="28" fillId="2" borderId="98" xfId="4" applyNumberFormat="1" applyFont="1" applyFill="1" applyBorder="1" applyAlignment="1">
      <alignment horizontal="right" vertical="center"/>
    </xf>
    <xf numFmtId="3" fontId="20" fillId="2" borderId="8" xfId="4" applyNumberFormat="1" applyFont="1" applyFill="1" applyBorder="1" applyAlignment="1">
      <alignment horizontal="left" vertical="center"/>
    </xf>
    <xf numFmtId="3" fontId="34" fillId="2" borderId="71" xfId="0" applyNumberFormat="1" applyFont="1" applyFill="1" applyBorder="1" applyAlignment="1" applyProtection="1">
      <alignment horizontal="right"/>
      <protection locked="0"/>
    </xf>
    <xf numFmtId="3" fontId="33" fillId="2" borderId="71" xfId="0" applyNumberFormat="1" applyFont="1" applyFill="1" applyBorder="1" applyProtection="1">
      <protection locked="0"/>
    </xf>
    <xf numFmtId="3" fontId="28" fillId="2" borderId="7" xfId="4" applyNumberFormat="1" applyFont="1" applyFill="1" applyBorder="1" applyAlignment="1">
      <alignment horizontal="right" vertical="center"/>
    </xf>
    <xf numFmtId="3" fontId="20" fillId="2" borderId="67" xfId="4" applyNumberFormat="1" applyFont="1" applyFill="1" applyBorder="1" applyAlignment="1">
      <alignment vertical="center"/>
    </xf>
    <xf numFmtId="3" fontId="34" fillId="2" borderId="71" xfId="0" applyNumberFormat="1" applyFont="1" applyFill="1" applyBorder="1"/>
    <xf numFmtId="3" fontId="20" fillId="2" borderId="7" xfId="0" applyNumberFormat="1" applyFont="1" applyFill="1" applyBorder="1" applyProtection="1">
      <protection locked="0"/>
    </xf>
    <xf numFmtId="3" fontId="21" fillId="2" borderId="7" xfId="4" applyNumberFormat="1" applyFont="1" applyFill="1" applyBorder="1" applyAlignment="1">
      <alignment horizontal="right" vertical="center"/>
    </xf>
    <xf numFmtId="3" fontId="99" fillId="2" borderId="71" xfId="0" applyNumberFormat="1" applyFont="1" applyFill="1" applyBorder="1"/>
    <xf numFmtId="3" fontId="33" fillId="2" borderId="71" xfId="0" applyNumberFormat="1" applyFont="1" applyFill="1" applyBorder="1"/>
    <xf numFmtId="3" fontId="19" fillId="2" borderId="7" xfId="0" applyNumberFormat="1" applyFont="1" applyFill="1" applyBorder="1" applyAlignment="1" applyProtection="1">
      <alignment horizontal="right"/>
      <protection locked="0"/>
    </xf>
    <xf numFmtId="3" fontId="67" fillId="2" borderId="71" xfId="0" applyNumberFormat="1" applyFont="1" applyFill="1" applyBorder="1"/>
    <xf numFmtId="3" fontId="67" fillId="2" borderId="71" xfId="0" applyNumberFormat="1" applyFont="1" applyFill="1" applyBorder="1" applyAlignment="1">
      <alignment horizontal="right"/>
    </xf>
    <xf numFmtId="3" fontId="28" fillId="2" borderId="7" xfId="0" applyNumberFormat="1" applyFont="1" applyFill="1" applyBorder="1" applyProtection="1">
      <protection locked="0"/>
    </xf>
    <xf numFmtId="3" fontId="43" fillId="2" borderId="71" xfId="0" applyNumberFormat="1" applyFont="1" applyFill="1" applyBorder="1"/>
    <xf numFmtId="3" fontId="34" fillId="2" borderId="71" xfId="0" applyNumberFormat="1" applyFont="1" applyFill="1" applyBorder="1" applyAlignment="1">
      <alignment horizontal="center"/>
    </xf>
    <xf numFmtId="3" fontId="21" fillId="2" borderId="78" xfId="4" applyNumberFormat="1" applyFont="1" applyFill="1" applyBorder="1" applyAlignment="1">
      <alignment horizontal="left" vertical="center"/>
    </xf>
    <xf numFmtId="3" fontId="34" fillId="2" borderId="57" xfId="0" applyNumberFormat="1" applyFont="1" applyFill="1" applyBorder="1" applyAlignment="1" applyProtection="1">
      <alignment horizontal="right"/>
      <protection locked="0"/>
    </xf>
    <xf numFmtId="3" fontId="19" fillId="2" borderId="37" xfId="0" applyNumberFormat="1" applyFont="1" applyFill="1" applyBorder="1" applyProtection="1">
      <protection locked="0"/>
    </xf>
    <xf numFmtId="3" fontId="126" fillId="2" borderId="57" xfId="0" applyNumberFormat="1" applyFont="1" applyFill="1" applyBorder="1"/>
    <xf numFmtId="3" fontId="20" fillId="2" borderId="107" xfId="4" applyNumberFormat="1" applyFont="1" applyFill="1" applyBorder="1" applyAlignment="1" applyProtection="1">
      <alignment vertical="center"/>
      <protection locked="0"/>
    </xf>
    <xf numFmtId="3" fontId="21" fillId="2" borderId="37" xfId="0" applyNumberFormat="1" applyFont="1" applyFill="1" applyBorder="1"/>
    <xf numFmtId="3" fontId="33" fillId="2" borderId="57" xfId="0" applyNumberFormat="1" applyFont="1" applyFill="1" applyBorder="1" applyProtection="1">
      <protection locked="0"/>
    </xf>
    <xf numFmtId="3" fontId="19" fillId="2" borderId="37" xfId="0" applyNumberFormat="1" applyFont="1" applyFill="1" applyBorder="1"/>
    <xf numFmtId="3" fontId="20" fillId="2" borderId="68" xfId="4" applyNumberFormat="1" applyFont="1" applyFill="1" applyBorder="1" applyAlignment="1">
      <alignment vertical="center"/>
    </xf>
    <xf numFmtId="3" fontId="34" fillId="2" borderId="57" xfId="0" applyNumberFormat="1" applyFont="1" applyFill="1" applyBorder="1"/>
    <xf numFmtId="3" fontId="20" fillId="2" borderId="37" xfId="0" applyNumberFormat="1" applyFont="1" applyFill="1" applyBorder="1" applyProtection="1">
      <protection locked="0"/>
    </xf>
    <xf numFmtId="3" fontId="21" fillId="2" borderId="53" xfId="4" applyNumberFormat="1" applyFont="1" applyFill="1" applyBorder="1" applyAlignment="1">
      <alignment horizontal="right" vertical="center"/>
    </xf>
    <xf numFmtId="3" fontId="99" fillId="2" borderId="57" xfId="0" applyNumberFormat="1" applyFont="1" applyFill="1" applyBorder="1"/>
    <xf numFmtId="3" fontId="33" fillId="2" borderId="57" xfId="0" applyNumberFormat="1" applyFont="1" applyFill="1" applyBorder="1"/>
    <xf numFmtId="3" fontId="34" fillId="2" borderId="57" xfId="0" applyNumberFormat="1" applyFont="1" applyFill="1" applyBorder="1" applyAlignment="1">
      <alignment horizontal="right"/>
    </xf>
    <xf numFmtId="3" fontId="19" fillId="2" borderId="37" xfId="0" applyNumberFormat="1" applyFont="1" applyFill="1" applyBorder="1" applyAlignment="1" applyProtection="1">
      <alignment horizontal="right"/>
      <protection locked="0"/>
    </xf>
    <xf numFmtId="3" fontId="67" fillId="2" borderId="57" xfId="0" applyNumberFormat="1" applyFont="1" applyFill="1" applyBorder="1" applyAlignment="1" applyProtection="1">
      <alignment horizontal="right"/>
      <protection locked="0"/>
    </xf>
    <xf numFmtId="3" fontId="43" fillId="2" borderId="57" xfId="0" applyNumberFormat="1" applyFont="1" applyFill="1" applyBorder="1" applyAlignment="1">
      <alignment horizontal="right"/>
    </xf>
    <xf numFmtId="3" fontId="67" fillId="2" borderId="57" xfId="0" applyNumberFormat="1" applyFont="1" applyFill="1" applyBorder="1"/>
    <xf numFmtId="3" fontId="67" fillId="2" borderId="57" xfId="0" applyNumberFormat="1" applyFont="1" applyFill="1" applyBorder="1" applyAlignment="1">
      <alignment horizontal="right"/>
    </xf>
    <xf numFmtId="3" fontId="21" fillId="2" borderId="53" xfId="4" applyNumberFormat="1" applyFont="1" applyFill="1" applyBorder="1" applyAlignment="1">
      <alignment vertical="center"/>
    </xf>
    <xf numFmtId="3" fontId="28" fillId="2" borderId="37" xfId="0" applyNumberFormat="1" applyFont="1" applyFill="1" applyBorder="1" applyProtection="1">
      <protection locked="0"/>
    </xf>
    <xf numFmtId="3" fontId="43" fillId="2" borderId="57" xfId="0" applyNumberFormat="1" applyFont="1" applyFill="1" applyBorder="1"/>
    <xf numFmtId="3" fontId="34" fillId="2" borderId="70" xfId="0" applyNumberFormat="1" applyFont="1" applyFill="1" applyBorder="1" applyAlignment="1">
      <alignment horizontal="center"/>
    </xf>
    <xf numFmtId="3" fontId="34" fillId="2" borderId="59" xfId="0" applyNumberFormat="1" applyFont="1" applyFill="1" applyBorder="1" applyAlignment="1">
      <alignment horizontal="center"/>
    </xf>
    <xf numFmtId="3" fontId="21" fillId="2" borderId="74" xfId="4" applyNumberFormat="1" applyFont="1" applyFill="1" applyBorder="1" applyAlignment="1">
      <alignment horizontal="left" vertical="center"/>
    </xf>
    <xf numFmtId="3" fontId="21" fillId="2" borderId="75" xfId="4" applyNumberFormat="1" applyFont="1" applyFill="1" applyBorder="1" applyAlignment="1">
      <alignment horizontal="left" vertical="center"/>
    </xf>
    <xf numFmtId="3" fontId="21" fillId="2" borderId="59" xfId="4" applyNumberFormat="1" applyFont="1" applyFill="1" applyBorder="1" applyAlignment="1">
      <alignment horizontal="left" vertical="center"/>
    </xf>
    <xf numFmtId="3" fontId="21" fillId="2" borderId="52" xfId="0" applyNumberFormat="1" applyFont="1" applyFill="1" applyBorder="1"/>
    <xf numFmtId="3" fontId="33" fillId="2" borderId="34" xfId="0" applyNumberFormat="1" applyFont="1" applyFill="1" applyBorder="1" applyProtection="1">
      <protection locked="0"/>
    </xf>
    <xf numFmtId="3" fontId="43" fillId="2" borderId="34" xfId="0" applyNumberFormat="1" applyFont="1" applyFill="1" applyBorder="1" applyAlignment="1">
      <alignment horizontal="right"/>
    </xf>
    <xf numFmtId="3" fontId="34" fillId="2" borderId="86" xfId="0" applyNumberFormat="1" applyFont="1" applyFill="1" applyBorder="1" applyAlignment="1">
      <alignment horizontal="center"/>
    </xf>
    <xf numFmtId="3" fontId="28" fillId="2" borderId="30" xfId="0" applyNumberFormat="1" applyFont="1" applyFill="1" applyBorder="1" applyAlignment="1" applyProtection="1">
      <alignment horizontal="right"/>
      <protection locked="0"/>
    </xf>
    <xf numFmtId="3" fontId="21" fillId="2" borderId="71" xfId="0" applyNumberFormat="1" applyFont="1" applyFill="1" applyBorder="1" applyAlignment="1" applyProtection="1">
      <alignment horizontal="right"/>
      <protection locked="0"/>
    </xf>
    <xf numFmtId="3" fontId="126" fillId="2" borderId="35" xfId="4" applyNumberFormat="1" applyFont="1" applyFill="1" applyBorder="1" applyAlignment="1" applyProtection="1">
      <alignment horizontal="right" vertical="center"/>
      <protection locked="0"/>
    </xf>
    <xf numFmtId="3" fontId="49" fillId="0" borderId="27" xfId="4" applyNumberFormat="1" applyFont="1" applyBorder="1" applyAlignment="1">
      <alignment vertical="center"/>
    </xf>
    <xf numFmtId="3" fontId="49" fillId="0" borderId="38" xfId="4" applyNumberFormat="1" applyFont="1" applyBorder="1" applyAlignment="1">
      <alignment vertical="center"/>
    </xf>
    <xf numFmtId="3" fontId="49" fillId="0" borderId="39" xfId="4" applyNumberFormat="1" applyFont="1" applyBorder="1" applyAlignment="1">
      <alignment vertical="center"/>
    </xf>
    <xf numFmtId="0" fontId="56" fillId="0" borderId="77" xfId="4" applyFont="1" applyBorder="1" applyAlignment="1">
      <alignment vertical="center"/>
    </xf>
    <xf numFmtId="3" fontId="33" fillId="2" borderId="75" xfId="4" applyNumberFormat="1" applyFont="1" applyFill="1" applyBorder="1" applyAlignment="1">
      <alignment vertical="center"/>
    </xf>
    <xf numFmtId="3" fontId="20" fillId="2" borderId="27" xfId="4" applyNumberFormat="1" applyFont="1" applyFill="1" applyBorder="1" applyAlignment="1">
      <alignment vertical="center"/>
    </xf>
    <xf numFmtId="3" fontId="20" fillId="2" borderId="38" xfId="4" applyNumberFormat="1" applyFont="1" applyFill="1" applyBorder="1" applyAlignment="1">
      <alignment vertical="center"/>
    </xf>
    <xf numFmtId="3" fontId="33" fillId="2" borderId="97" xfId="4" applyNumberFormat="1" applyFont="1" applyFill="1" applyBorder="1" applyAlignment="1">
      <alignment vertical="center"/>
    </xf>
    <xf numFmtId="3" fontId="33" fillId="2" borderId="4" xfId="4" applyNumberFormat="1" applyFont="1" applyFill="1" applyBorder="1" applyAlignment="1">
      <alignment vertical="center"/>
    </xf>
    <xf numFmtId="3" fontId="33" fillId="2" borderId="6" xfId="4" applyNumberFormat="1" applyFont="1" applyFill="1" applyBorder="1" applyAlignment="1">
      <alignment vertical="center"/>
    </xf>
    <xf numFmtId="3" fontId="33" fillId="2" borderId="86" xfId="4" applyNumberFormat="1" applyFont="1" applyFill="1" applyBorder="1" applyAlignment="1">
      <alignment vertical="center"/>
    </xf>
    <xf numFmtId="3" fontId="33" fillId="2" borderId="110" xfId="4" applyNumberFormat="1" applyFont="1" applyFill="1" applyBorder="1" applyAlignment="1">
      <alignment vertical="center"/>
    </xf>
    <xf numFmtId="3" fontId="37" fillId="0" borderId="30" xfId="4" applyNumberFormat="1" applyFont="1" applyBorder="1" applyAlignment="1">
      <alignment vertical="center"/>
    </xf>
    <xf numFmtId="3" fontId="37" fillId="0" borderId="98" xfId="4" applyNumberFormat="1" applyFont="1" applyBorder="1" applyAlignment="1">
      <alignment vertical="center"/>
    </xf>
    <xf numFmtId="3" fontId="24" fillId="0" borderId="4" xfId="5" applyNumberFormat="1" applyFont="1" applyBorder="1" applyAlignment="1">
      <alignment vertical="center"/>
    </xf>
    <xf numFmtId="3" fontId="67" fillId="2" borderId="59" xfId="0" applyNumberFormat="1" applyFont="1" applyFill="1" applyBorder="1" applyAlignment="1">
      <alignment horizontal="right"/>
    </xf>
    <xf numFmtId="3" fontId="34" fillId="2" borderId="36" xfId="0" applyNumberFormat="1" applyFont="1" applyFill="1" applyBorder="1" applyAlignment="1">
      <alignment horizontal="right"/>
    </xf>
    <xf numFmtId="3" fontId="37" fillId="0" borderId="41" xfId="0" applyNumberFormat="1" applyFont="1" applyBorder="1"/>
    <xf numFmtId="3" fontId="37" fillId="0" borderId="64" xfId="0" applyNumberFormat="1" applyFont="1" applyBorder="1"/>
    <xf numFmtId="171" fontId="73" fillId="0" borderId="4" xfId="16" applyNumberFormat="1" applyBorder="1" applyAlignment="1" applyProtection="1">
      <alignment horizontal="left" vertical="center" wrapText="1"/>
      <protection locked="0"/>
    </xf>
    <xf numFmtId="0" fontId="45" fillId="0" borderId="77" xfId="17" applyFont="1" applyBorder="1" applyAlignment="1">
      <alignment horizontal="center"/>
    </xf>
    <xf numFmtId="0" fontId="45" fillId="0" borderId="38" xfId="17" applyFont="1" applyBorder="1" applyAlignment="1">
      <alignment horizontal="center"/>
    </xf>
    <xf numFmtId="0" fontId="45" fillId="0" borderId="88" xfId="17" applyFont="1" applyBorder="1" applyAlignment="1">
      <alignment horizontal="center"/>
    </xf>
    <xf numFmtId="0" fontId="45" fillId="0" borderId="39" xfId="17" applyFont="1" applyBorder="1" applyAlignment="1">
      <alignment horizontal="center"/>
    </xf>
    <xf numFmtId="0" fontId="45" fillId="0" borderId="53" xfId="17" applyFont="1" applyBorder="1" applyAlignment="1">
      <alignment horizontal="center"/>
    </xf>
    <xf numFmtId="0" fontId="45" fillId="0" borderId="30" xfId="17" applyFont="1" applyBorder="1"/>
    <xf numFmtId="0" fontId="45" fillId="0" borderId="0" xfId="17" applyFont="1" applyAlignment="1">
      <alignment horizontal="center"/>
    </xf>
    <xf numFmtId="0" fontId="45" fillId="0" borderId="91" xfId="17" applyFont="1" applyBorder="1" applyAlignment="1">
      <alignment horizontal="center"/>
    </xf>
    <xf numFmtId="0" fontId="45" fillId="0" borderId="56" xfId="17" applyFont="1" applyBorder="1" applyAlignment="1">
      <alignment horizontal="center"/>
    </xf>
    <xf numFmtId="3" fontId="105" fillId="0" borderId="55" xfId="17" applyNumberFormat="1" applyFont="1" applyBorder="1"/>
    <xf numFmtId="3" fontId="105" fillId="0" borderId="96" xfId="17" applyNumberFormat="1" applyFont="1" applyBorder="1"/>
    <xf numFmtId="3" fontId="45" fillId="0" borderId="55" xfId="17" applyNumberFormat="1" applyFont="1" applyBorder="1" applyAlignment="1">
      <alignment horizontal="right"/>
    </xf>
    <xf numFmtId="3" fontId="45" fillId="0" borderId="56" xfId="17" applyNumberFormat="1" applyFont="1" applyBorder="1"/>
    <xf numFmtId="3" fontId="45" fillId="0" borderId="91" xfId="17" applyNumberFormat="1" applyFont="1" applyBorder="1" applyAlignment="1">
      <alignment horizontal="right"/>
    </xf>
    <xf numFmtId="3" fontId="45" fillId="0" borderId="52" xfId="17" applyNumberFormat="1" applyFont="1" applyBorder="1" applyAlignment="1">
      <alignment horizontal="right"/>
    </xf>
    <xf numFmtId="3" fontId="45" fillId="0" borderId="53" xfId="17" applyNumberFormat="1" applyFont="1" applyBorder="1"/>
    <xf numFmtId="3" fontId="106" fillId="0" borderId="30" xfId="17" applyNumberFormat="1" applyFont="1" applyBorder="1" applyAlignment="1">
      <alignment horizontal="right"/>
    </xf>
    <xf numFmtId="3" fontId="45" fillId="0" borderId="30" xfId="17" applyNumberFormat="1" applyFont="1" applyBorder="1" applyAlignment="1">
      <alignment horizontal="right"/>
    </xf>
    <xf numFmtId="3" fontId="107" fillId="0" borderId="70" xfId="17" applyNumberFormat="1" applyFont="1" applyBorder="1" applyAlignment="1">
      <alignment horizontal="right"/>
    </xf>
    <xf numFmtId="3" fontId="107" fillId="0" borderId="59" xfId="17" applyNumberFormat="1" applyFont="1" applyBorder="1"/>
    <xf numFmtId="3" fontId="98" fillId="0" borderId="32" xfId="17" applyNumberFormat="1" applyFont="1" applyBorder="1" applyAlignment="1">
      <alignment horizontal="right"/>
    </xf>
    <xf numFmtId="3" fontId="108" fillId="0" borderId="0" xfId="17" applyNumberFormat="1" applyFont="1"/>
    <xf numFmtId="3" fontId="98" fillId="0" borderId="0" xfId="17" applyNumberFormat="1" applyFont="1"/>
    <xf numFmtId="3" fontId="98" fillId="0" borderId="98" xfId="17" applyNumberFormat="1" applyFont="1" applyBorder="1"/>
    <xf numFmtId="3" fontId="106" fillId="0" borderId="89" xfId="17" applyNumberFormat="1" applyFont="1" applyBorder="1" applyAlignment="1">
      <alignment horizontal="right"/>
    </xf>
    <xf numFmtId="3" fontId="98" fillId="0" borderId="90" xfId="17" applyNumberFormat="1" applyFont="1" applyBorder="1"/>
    <xf numFmtId="3" fontId="98" fillId="0" borderId="30" xfId="17" applyNumberFormat="1" applyFont="1" applyBorder="1" applyAlignment="1">
      <alignment horizontal="right"/>
    </xf>
    <xf numFmtId="3" fontId="98" fillId="0" borderId="70" xfId="17" applyNumberFormat="1" applyFont="1" applyBorder="1" applyAlignment="1">
      <alignment horizontal="right"/>
    </xf>
    <xf numFmtId="3" fontId="19" fillId="2" borderId="75" xfId="0" applyNumberFormat="1" applyFont="1" applyFill="1" applyBorder="1"/>
    <xf numFmtId="3" fontId="34" fillId="2" borderId="35" xfId="0" applyNumberFormat="1" applyFont="1" applyFill="1" applyBorder="1"/>
    <xf numFmtId="3" fontId="34" fillId="2" borderId="36" xfId="0" applyNumberFormat="1" applyFont="1" applyFill="1" applyBorder="1"/>
    <xf numFmtId="3" fontId="21" fillId="2" borderId="5" xfId="0" applyNumberFormat="1" applyFont="1" applyFill="1" applyBorder="1" applyProtection="1">
      <protection locked="0"/>
    </xf>
    <xf numFmtId="3" fontId="21" fillId="2" borderId="8" xfId="0" applyNumberFormat="1" applyFont="1" applyFill="1" applyBorder="1" applyProtection="1">
      <protection locked="0"/>
    </xf>
    <xf numFmtId="3" fontId="21" fillId="2" borderId="8" xfId="0" applyNumberFormat="1" applyFont="1" applyFill="1" applyBorder="1" applyAlignment="1" applyProtection="1">
      <alignment horizontal="right"/>
      <protection locked="0"/>
    </xf>
    <xf numFmtId="0" fontId="37" fillId="0" borderId="6" xfId="21" applyFont="1" applyBorder="1"/>
    <xf numFmtId="3" fontId="34" fillId="2" borderId="2" xfId="0" applyNumberFormat="1" applyFont="1" applyFill="1" applyBorder="1" applyAlignment="1">
      <alignment horizontal="right"/>
    </xf>
    <xf numFmtId="3" fontId="19" fillId="2" borderId="86" xfId="0" applyNumberFormat="1" applyFont="1" applyFill="1" applyBorder="1" applyAlignment="1" applyProtection="1">
      <alignment horizontal="right"/>
      <protection locked="0"/>
    </xf>
    <xf numFmtId="3" fontId="67" fillId="2" borderId="86" xfId="0" applyNumberFormat="1" applyFont="1" applyFill="1" applyBorder="1" applyAlignment="1" applyProtection="1">
      <alignment horizontal="right"/>
      <protection locked="0"/>
    </xf>
    <xf numFmtId="3" fontId="21" fillId="2" borderId="0" xfId="0" applyNumberFormat="1" applyFont="1" applyFill="1" applyAlignment="1">
      <alignment horizontal="right"/>
    </xf>
    <xf numFmtId="0" fontId="34" fillId="2" borderId="88" xfId="0" applyFont="1" applyFill="1" applyBorder="1" applyAlignment="1">
      <alignment horizontal="center" vertical="center" wrapText="1"/>
    </xf>
    <xf numFmtId="0" fontId="34" fillId="2" borderId="10" xfId="0" applyFont="1" applyFill="1" applyBorder="1" applyAlignment="1">
      <alignment horizontal="center" vertical="center" wrapText="1"/>
    </xf>
    <xf numFmtId="3" fontId="21" fillId="2" borderId="38" xfId="0" applyNumberFormat="1" applyFont="1" applyFill="1" applyBorder="1" applyAlignment="1" applyProtection="1">
      <alignment horizontal="right"/>
      <protection locked="0"/>
    </xf>
    <xf numFmtId="0" fontId="49" fillId="0" borderId="88" xfId="0" applyFont="1" applyBorder="1" applyAlignment="1">
      <alignment horizontal="center"/>
    </xf>
    <xf numFmtId="0" fontId="49" fillId="0" borderId="8" xfId="0" applyFont="1" applyBorder="1" applyAlignment="1">
      <alignment horizontal="center"/>
    </xf>
    <xf numFmtId="0" fontId="49" fillId="0" borderId="8" xfId="0" applyFont="1" applyBorder="1" applyAlignment="1">
      <alignment horizontal="centerContinuous"/>
    </xf>
    <xf numFmtId="0" fontId="137" fillId="0" borderId="5" xfId="0" applyFont="1" applyBorder="1" applyAlignment="1">
      <alignment horizontal="center"/>
    </xf>
    <xf numFmtId="0" fontId="137" fillId="0" borderId="0" xfId="0" applyFont="1" applyAlignment="1">
      <alignment horizontal="center"/>
    </xf>
    <xf numFmtId="0" fontId="137" fillId="0" borderId="53" xfId="0" applyFont="1" applyBorder="1" applyAlignment="1">
      <alignment horizontal="center"/>
    </xf>
    <xf numFmtId="0" fontId="57" fillId="0" borderId="8" xfId="0" applyFont="1" applyBorder="1" applyAlignment="1">
      <alignment horizontal="center"/>
    </xf>
    <xf numFmtId="0" fontId="49" fillId="0" borderId="10" xfId="0" applyFont="1" applyBorder="1" applyAlignment="1">
      <alignment horizontal="center"/>
    </xf>
    <xf numFmtId="0" fontId="61" fillId="0" borderId="1" xfId="0" applyFont="1" applyBorder="1" applyAlignment="1">
      <alignment horizontal="center"/>
    </xf>
    <xf numFmtId="0" fontId="61" fillId="0" borderId="9" xfId="0" applyFont="1" applyBorder="1" applyAlignment="1">
      <alignment horizontal="center"/>
    </xf>
    <xf numFmtId="0" fontId="61" fillId="0" borderId="41" xfId="0" applyFont="1" applyBorder="1" applyAlignment="1">
      <alignment horizontal="center"/>
    </xf>
    <xf numFmtId="3" fontId="55" fillId="0" borderId="30" xfId="0" applyNumberFormat="1" applyFont="1" applyBorder="1" applyAlignment="1">
      <alignment vertical="top"/>
    </xf>
    <xf numFmtId="3" fontId="55" fillId="0" borderId="6" xfId="0" applyNumberFormat="1" applyFont="1" applyBorder="1"/>
    <xf numFmtId="3" fontId="37" fillId="0" borderId="90" xfId="0" applyNumberFormat="1" applyFont="1" applyBorder="1" applyAlignment="1">
      <alignment vertical="top" wrapText="1"/>
    </xf>
    <xf numFmtId="3" fontId="55" fillId="0" borderId="30" xfId="0" applyNumberFormat="1" applyFont="1" applyBorder="1"/>
    <xf numFmtId="3" fontId="55" fillId="0" borderId="7" xfId="0" applyNumberFormat="1" applyFont="1" applyBorder="1"/>
    <xf numFmtId="3" fontId="37" fillId="0" borderId="53" xfId="0" applyNumberFormat="1" applyFont="1" applyBorder="1" applyAlignment="1">
      <alignment wrapText="1"/>
    </xf>
    <xf numFmtId="0" fontId="138" fillId="0" borderId="0" xfId="0" applyFont="1"/>
    <xf numFmtId="0" fontId="55" fillId="0" borderId="72" xfId="0" applyFont="1" applyBorder="1"/>
    <xf numFmtId="3" fontId="49" fillId="0" borderId="68" xfId="0" applyNumberFormat="1" applyFont="1" applyBorder="1"/>
    <xf numFmtId="0" fontId="1" fillId="0" borderId="0" xfId="43"/>
    <xf numFmtId="0" fontId="1" fillId="0" borderId="40" xfId="44" applyBorder="1"/>
    <xf numFmtId="0" fontId="1" fillId="0" borderId="6" xfId="44" applyBorder="1"/>
    <xf numFmtId="0" fontId="1" fillId="0" borderId="54" xfId="44" applyBorder="1"/>
    <xf numFmtId="49" fontId="63" fillId="2" borderId="56" xfId="0" applyNumberFormat="1" applyFont="1" applyFill="1" applyBorder="1" applyAlignment="1">
      <alignment horizontal="left" wrapText="1"/>
    </xf>
    <xf numFmtId="3" fontId="67" fillId="2" borderId="5" xfId="0" applyNumberFormat="1" applyFont="1" applyFill="1" applyBorder="1"/>
    <xf numFmtId="0" fontId="33" fillId="2" borderId="0" xfId="0" applyFont="1" applyFill="1" applyAlignment="1">
      <alignment horizontal="center"/>
    </xf>
    <xf numFmtId="0" fontId="19" fillId="2" borderId="39" xfId="0" applyFont="1" applyFill="1" applyBorder="1" applyAlignment="1">
      <alignment horizontal="center" vertical="top" wrapText="1"/>
    </xf>
    <xf numFmtId="0" fontId="19" fillId="2" borderId="41" xfId="0" applyFont="1" applyFill="1" applyBorder="1" applyAlignment="1">
      <alignment horizontal="center" vertical="top" wrapText="1"/>
    </xf>
    <xf numFmtId="0" fontId="33" fillId="2" borderId="34" xfId="0" applyFont="1" applyFill="1" applyBorder="1" applyAlignment="1">
      <alignment horizontal="center"/>
    </xf>
    <xf numFmtId="0" fontId="33" fillId="2" borderId="35" xfId="0" applyFont="1" applyFill="1" applyBorder="1" applyAlignment="1">
      <alignment horizontal="center"/>
    </xf>
    <xf numFmtId="0" fontId="33" fillId="2" borderId="55" xfId="0" applyFont="1" applyFill="1" applyBorder="1" applyAlignment="1">
      <alignment horizontal="center"/>
    </xf>
    <xf numFmtId="0" fontId="33" fillId="2" borderId="13" xfId="0" applyFont="1" applyFill="1" applyBorder="1" applyAlignment="1">
      <alignment horizontal="center"/>
    </xf>
    <xf numFmtId="0" fontId="19" fillId="2" borderId="27" xfId="0" applyFont="1" applyFill="1" applyBorder="1" applyAlignment="1">
      <alignment horizontal="center" vertical="top" wrapText="1"/>
    </xf>
    <xf numFmtId="0" fontId="19" fillId="2" borderId="32" xfId="0" applyFont="1" applyFill="1" applyBorder="1" applyAlignment="1">
      <alignment horizontal="center" vertical="top" wrapText="1"/>
    </xf>
    <xf numFmtId="0" fontId="33" fillId="2" borderId="38" xfId="0" applyFont="1" applyFill="1" applyBorder="1" applyAlignment="1">
      <alignment horizontal="center" vertical="top" wrapText="1"/>
    </xf>
    <xf numFmtId="0" fontId="33" fillId="2" borderId="1" xfId="0" applyFont="1" applyFill="1" applyBorder="1" applyAlignment="1">
      <alignment horizontal="center" vertical="top" wrapText="1"/>
    </xf>
    <xf numFmtId="0" fontId="19" fillId="2" borderId="38" xfId="0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top" wrapText="1"/>
    </xf>
    <xf numFmtId="0" fontId="49" fillId="0" borderId="34" xfId="0" applyFont="1" applyBorder="1" applyAlignment="1">
      <alignment horizontal="center"/>
    </xf>
    <xf numFmtId="0" fontId="49" fillId="0" borderId="35" xfId="0" applyFont="1" applyBorder="1" applyAlignment="1">
      <alignment horizontal="center"/>
    </xf>
    <xf numFmtId="0" fontId="49" fillId="0" borderId="36" xfId="0" applyFont="1" applyBorder="1" applyAlignment="1">
      <alignment horizontal="center"/>
    </xf>
    <xf numFmtId="0" fontId="99" fillId="2" borderId="55" xfId="0" applyFont="1" applyFill="1" applyBorder="1" applyAlignment="1">
      <alignment horizontal="center"/>
    </xf>
    <xf numFmtId="0" fontId="99" fillId="2" borderId="13" xfId="0" applyFont="1" applyFill="1" applyBorder="1" applyAlignment="1">
      <alignment horizontal="center"/>
    </xf>
    <xf numFmtId="0" fontId="32" fillId="2" borderId="55" xfId="0" applyFont="1" applyFill="1" applyBorder="1" applyAlignment="1">
      <alignment horizontal="center"/>
    </xf>
    <xf numFmtId="0" fontId="32" fillId="2" borderId="3" xfId="0" applyFont="1" applyFill="1" applyBorder="1" applyAlignment="1">
      <alignment horizontal="center"/>
    </xf>
    <xf numFmtId="0" fontId="32" fillId="2" borderId="96" xfId="0" applyFont="1" applyFill="1" applyBorder="1" applyAlignment="1">
      <alignment horizontal="center"/>
    </xf>
    <xf numFmtId="0" fontId="19" fillId="2" borderId="55" xfId="0" applyFont="1" applyFill="1" applyBorder="1" applyAlignment="1">
      <alignment horizontal="center"/>
    </xf>
    <xf numFmtId="0" fontId="19" fillId="2" borderId="13" xfId="0" applyFont="1" applyFill="1" applyBorder="1" applyAlignment="1">
      <alignment horizontal="center"/>
    </xf>
    <xf numFmtId="0" fontId="20" fillId="2" borderId="55" xfId="0" applyFont="1" applyFill="1" applyBorder="1" applyAlignment="1">
      <alignment horizontal="center"/>
    </xf>
    <xf numFmtId="0" fontId="20" fillId="2" borderId="13" xfId="0" applyFont="1" applyFill="1" applyBorder="1" applyAlignment="1">
      <alignment horizontal="center"/>
    </xf>
    <xf numFmtId="0" fontId="19" fillId="2" borderId="10" xfId="0" applyFont="1" applyFill="1" applyBorder="1" applyAlignment="1">
      <alignment horizontal="center"/>
    </xf>
    <xf numFmtId="0" fontId="19" fillId="2" borderId="9" xfId="0" applyFont="1" applyFill="1" applyBorder="1" applyAlignment="1">
      <alignment horizontal="center"/>
    </xf>
    <xf numFmtId="0" fontId="19" fillId="2" borderId="31" xfId="0" applyFont="1" applyFill="1" applyBorder="1" applyAlignment="1">
      <alignment horizontal="center"/>
    </xf>
    <xf numFmtId="0" fontId="19" fillId="2" borderId="102" xfId="4" applyFont="1" applyFill="1" applyBorder="1" applyAlignment="1">
      <alignment horizontal="center" vertical="center"/>
    </xf>
    <xf numFmtId="0" fontId="17" fillId="2" borderId="92" xfId="5" applyFill="1" applyBorder="1" applyAlignment="1">
      <alignment horizontal="center" vertical="center"/>
    </xf>
    <xf numFmtId="0" fontId="17" fillId="2" borderId="103" xfId="5" applyFill="1" applyBorder="1" applyAlignment="1">
      <alignment horizontal="center" vertical="center"/>
    </xf>
    <xf numFmtId="0" fontId="19" fillId="2" borderId="104" xfId="4" applyFont="1" applyFill="1" applyBorder="1" applyAlignment="1">
      <alignment horizontal="center" vertical="center"/>
    </xf>
    <xf numFmtId="0" fontId="17" fillId="2" borderId="28" xfId="5" applyFill="1" applyBorder="1" applyAlignment="1">
      <alignment horizontal="center" vertical="center"/>
    </xf>
    <xf numFmtId="0" fontId="17" fillId="2" borderId="105" xfId="5" applyFill="1" applyBorder="1" applyAlignment="1">
      <alignment horizontal="center" vertical="center"/>
    </xf>
    <xf numFmtId="0" fontId="20" fillId="2" borderId="88" xfId="4" applyFont="1" applyFill="1" applyBorder="1" applyAlignment="1">
      <alignment horizontal="center" vertical="center"/>
    </xf>
    <xf numFmtId="0" fontId="17" fillId="2" borderId="10" xfId="5" applyFill="1" applyBorder="1" applyAlignment="1">
      <alignment horizontal="center" vertical="center"/>
    </xf>
    <xf numFmtId="0" fontId="19" fillId="2" borderId="99" xfId="4" applyFont="1" applyFill="1" applyBorder="1" applyAlignment="1">
      <alignment horizontal="center" vertical="center"/>
    </xf>
    <xf numFmtId="0" fontId="19" fillId="2" borderId="28" xfId="4" applyFont="1" applyFill="1" applyBorder="1" applyAlignment="1">
      <alignment horizontal="center" vertical="center"/>
    </xf>
    <xf numFmtId="0" fontId="19" fillId="2" borderId="101" xfId="4" applyFont="1" applyFill="1" applyBorder="1" applyAlignment="1">
      <alignment horizontal="center" vertical="center"/>
    </xf>
    <xf numFmtId="3" fontId="32" fillId="2" borderId="91" xfId="4" applyNumberFormat="1" applyFont="1" applyFill="1" applyBorder="1" applyAlignment="1">
      <alignment horizontal="left" vertical="center"/>
    </xf>
    <xf numFmtId="3" fontId="32" fillId="2" borderId="1" xfId="4" applyNumberFormat="1" applyFont="1" applyFill="1" applyBorder="1" applyAlignment="1">
      <alignment horizontal="left" vertical="center"/>
    </xf>
    <xf numFmtId="3" fontId="19" fillId="2" borderId="91" xfId="4" applyNumberFormat="1" applyFont="1" applyFill="1" applyBorder="1" applyAlignment="1">
      <alignment horizontal="left" vertical="center"/>
    </xf>
    <xf numFmtId="3" fontId="19" fillId="2" borderId="4" xfId="4" applyNumberFormat="1" applyFont="1" applyFill="1" applyBorder="1" applyAlignment="1">
      <alignment horizontal="left" vertical="center"/>
    </xf>
    <xf numFmtId="3" fontId="20" fillId="2" borderId="91" xfId="4" applyNumberFormat="1" applyFont="1" applyFill="1" applyBorder="1" applyAlignment="1">
      <alignment horizontal="left" vertical="center"/>
    </xf>
    <xf numFmtId="3" fontId="20" fillId="2" borderId="6" xfId="4" applyNumberFormat="1" applyFont="1" applyFill="1" applyBorder="1" applyAlignment="1">
      <alignment horizontal="left" vertical="center"/>
    </xf>
    <xf numFmtId="0" fontId="20" fillId="2" borderId="34" xfId="0" applyFont="1" applyFill="1" applyBorder="1" applyAlignment="1">
      <alignment horizontal="center"/>
    </xf>
    <xf numFmtId="0" fontId="20" fillId="2" borderId="35" xfId="0" applyFont="1" applyFill="1" applyBorder="1" applyAlignment="1">
      <alignment horizontal="center"/>
    </xf>
    <xf numFmtId="0" fontId="19" fillId="2" borderId="30" xfId="0" applyFont="1" applyFill="1" applyBorder="1" applyAlignment="1">
      <alignment horizontal="center" vertical="top" wrapText="1"/>
    </xf>
    <xf numFmtId="0" fontId="33" fillId="2" borderId="8" xfId="0" applyFont="1" applyFill="1" applyBorder="1" applyAlignment="1">
      <alignment horizontal="center" vertical="top" wrapText="1"/>
    </xf>
    <xf numFmtId="0" fontId="49" fillId="0" borderId="4" xfId="5" applyFont="1" applyBorder="1" applyAlignment="1">
      <alignment horizontal="center" vertical="center"/>
    </xf>
    <xf numFmtId="0" fontId="49" fillId="0" borderId="2" xfId="34" applyFont="1" applyBorder="1" applyAlignment="1">
      <alignment horizontal="left" wrapText="1"/>
    </xf>
    <xf numFmtId="0" fontId="49" fillId="0" borderId="13" xfId="34" applyFont="1" applyBorder="1" applyAlignment="1">
      <alignment horizontal="left" wrapText="1"/>
    </xf>
    <xf numFmtId="49" fontId="24" fillId="0" borderId="10" xfId="34" applyNumberFormat="1" applyFont="1" applyBorder="1" applyAlignment="1">
      <alignment horizontal="left"/>
    </xf>
    <xf numFmtId="49" fontId="24" fillId="0" borderId="14" xfId="34" applyNumberFormat="1" applyFont="1" applyBorder="1" applyAlignment="1">
      <alignment horizontal="left"/>
    </xf>
    <xf numFmtId="0" fontId="37" fillId="0" borderId="10" xfId="34" applyFont="1" applyBorder="1" applyAlignment="1">
      <alignment vertical="top" wrapText="1"/>
    </xf>
    <xf numFmtId="0" fontId="37" fillId="0" borderId="14" xfId="34" applyFont="1" applyBorder="1" applyAlignment="1">
      <alignment vertical="top" wrapText="1"/>
    </xf>
    <xf numFmtId="0" fontId="49" fillId="0" borderId="2" xfId="34" applyFont="1" applyBorder="1" applyAlignment="1">
      <alignment horizontal="center"/>
    </xf>
    <xf numFmtId="0" fontId="49" fillId="0" borderId="13" xfId="34" applyFont="1" applyBorder="1" applyAlignment="1">
      <alignment horizontal="center"/>
    </xf>
    <xf numFmtId="0" fontId="37" fillId="0" borderId="12" xfId="34" applyFont="1" applyBorder="1" applyAlignment="1">
      <alignment horizontal="left"/>
    </xf>
    <xf numFmtId="0" fontId="37" fillId="0" borderId="11" xfId="34" applyFont="1" applyBorder="1" applyAlignment="1">
      <alignment horizontal="left"/>
    </xf>
    <xf numFmtId="0" fontId="37" fillId="0" borderId="9" xfId="34" applyFont="1" applyBorder="1" applyAlignment="1">
      <alignment horizontal="left" vertical="top" wrapText="1"/>
    </xf>
    <xf numFmtId="0" fontId="37" fillId="0" borderId="14" xfId="34" applyFont="1" applyBorder="1" applyAlignment="1">
      <alignment horizontal="left" vertical="top" wrapText="1"/>
    </xf>
    <xf numFmtId="0" fontId="50" fillId="0" borderId="55" xfId="34" applyFont="1" applyBorder="1" applyAlignment="1">
      <alignment horizontal="center" vertical="center" wrapText="1"/>
    </xf>
    <xf numFmtId="0" fontId="50" fillId="0" borderId="3" xfId="34" applyFont="1" applyBorder="1" applyAlignment="1">
      <alignment horizontal="center" vertical="center" wrapText="1"/>
    </xf>
    <xf numFmtId="0" fontId="50" fillId="0" borderId="13" xfId="34" applyFont="1" applyBorder="1" applyAlignment="1">
      <alignment horizontal="center" vertical="center" wrapText="1"/>
    </xf>
    <xf numFmtId="0" fontId="49" fillId="0" borderId="2" xfId="34" applyFont="1" applyBorder="1" applyAlignment="1">
      <alignment horizontal="left" vertical="top" wrapText="1"/>
    </xf>
    <xf numFmtId="0" fontId="49" fillId="0" borderId="13" xfId="34" applyFont="1" applyBorder="1" applyAlignment="1">
      <alignment horizontal="left" vertical="top" wrapText="1"/>
    </xf>
    <xf numFmtId="0" fontId="49" fillId="0" borderId="15" xfId="34" applyFont="1" applyBorder="1" applyAlignment="1">
      <alignment horizontal="left"/>
    </xf>
    <xf numFmtId="0" fontId="49" fillId="0" borderId="11" xfId="34" applyFont="1" applyBorder="1" applyAlignment="1">
      <alignment horizontal="left"/>
    </xf>
    <xf numFmtId="49" fontId="54" fillId="0" borderId="8" xfId="34" applyNumberFormat="1" applyFont="1" applyBorder="1" applyAlignment="1">
      <alignment horizontal="left" vertical="top" wrapText="1"/>
    </xf>
    <xf numFmtId="49" fontId="54" fillId="0" borderId="0" xfId="34" applyNumberFormat="1" applyFont="1" applyAlignment="1">
      <alignment horizontal="left" vertical="top" wrapText="1"/>
    </xf>
    <xf numFmtId="0" fontId="37" fillId="0" borderId="9" xfId="34" applyFont="1" applyBorder="1" applyAlignment="1">
      <alignment horizontal="left" wrapText="1"/>
    </xf>
    <xf numFmtId="0" fontId="37" fillId="0" borderId="14" xfId="34" applyFont="1" applyBorder="1" applyAlignment="1">
      <alignment horizontal="left" wrapText="1"/>
    </xf>
    <xf numFmtId="0" fontId="37" fillId="0" borderId="10" xfId="34" applyFont="1" applyBorder="1" applyAlignment="1">
      <alignment horizontal="left" wrapText="1"/>
    </xf>
    <xf numFmtId="0" fontId="49" fillId="0" borderId="63" xfId="5" applyFont="1" applyBorder="1" applyAlignment="1">
      <alignment horizontal="left" wrapText="1"/>
    </xf>
    <xf numFmtId="0" fontId="49" fillId="0" borderId="3" xfId="5" applyFont="1" applyBorder="1" applyAlignment="1">
      <alignment horizontal="center" vertical="center" wrapText="1"/>
    </xf>
    <xf numFmtId="0" fontId="37" fillId="0" borderId="4" xfId="5" applyFont="1" applyBorder="1" applyAlignment="1">
      <alignment horizontal="left"/>
    </xf>
    <xf numFmtId="0" fontId="81" fillId="2" borderId="33" xfId="13" applyFont="1" applyFill="1" applyBorder="1" applyAlignment="1">
      <alignment horizontal="center" vertical="center" wrapText="1" shrinkToFit="1"/>
    </xf>
    <xf numFmtId="0" fontId="81" fillId="2" borderId="37" xfId="13" applyFont="1" applyFill="1" applyBorder="1" applyAlignment="1">
      <alignment horizontal="center" vertical="center" wrapText="1" shrinkToFit="1"/>
    </xf>
    <xf numFmtId="0" fontId="81" fillId="2" borderId="40" xfId="13" applyFont="1" applyFill="1" applyBorder="1" applyAlignment="1">
      <alignment horizontal="center" vertical="center" wrapText="1" shrinkToFit="1"/>
    </xf>
    <xf numFmtId="0" fontId="82" fillId="2" borderId="33" xfId="13" applyFont="1" applyFill="1" applyBorder="1" applyAlignment="1">
      <alignment horizontal="center" vertical="center" wrapText="1"/>
    </xf>
    <xf numFmtId="0" fontId="82" fillId="2" borderId="37" xfId="13" applyFont="1" applyFill="1" applyBorder="1" applyAlignment="1">
      <alignment horizontal="center" vertical="center" wrapText="1"/>
    </xf>
    <xf numFmtId="0" fontId="82" fillId="2" borderId="40" xfId="13" applyFont="1" applyFill="1" applyBorder="1" applyAlignment="1">
      <alignment horizontal="center" vertical="center" wrapText="1"/>
    </xf>
    <xf numFmtId="14" fontId="56" fillId="2" borderId="34" xfId="13" applyNumberFormat="1" applyFont="1" applyFill="1" applyBorder="1" applyAlignment="1">
      <alignment horizontal="center" vertical="center" wrapText="1"/>
    </xf>
    <xf numFmtId="14" fontId="56" fillId="2" borderId="35" xfId="13" applyNumberFormat="1" applyFont="1" applyFill="1" applyBorder="1" applyAlignment="1">
      <alignment horizontal="center" vertical="center" wrapText="1"/>
    </xf>
    <xf numFmtId="14" fontId="56" fillId="2" borderId="36" xfId="13" applyNumberFormat="1" applyFont="1" applyFill="1" applyBorder="1" applyAlignment="1">
      <alignment horizontal="center" vertical="center" wrapText="1"/>
    </xf>
    <xf numFmtId="0" fontId="56" fillId="2" borderId="33" xfId="13" applyFont="1" applyFill="1" applyBorder="1" applyAlignment="1">
      <alignment horizontal="center" vertical="center" wrapText="1"/>
    </xf>
    <xf numFmtId="0" fontId="56" fillId="2" borderId="37" xfId="13" applyFont="1" applyFill="1" applyBorder="1" applyAlignment="1">
      <alignment horizontal="center" vertical="center" wrapText="1"/>
    </xf>
    <xf numFmtId="0" fontId="56" fillId="2" borderId="40" xfId="13" applyFont="1" applyFill="1" applyBorder="1" applyAlignment="1">
      <alignment horizontal="center" vertical="center" wrapText="1"/>
    </xf>
    <xf numFmtId="0" fontId="81" fillId="2" borderId="27" xfId="13" applyFont="1" applyFill="1" applyBorder="1" applyAlignment="1">
      <alignment horizontal="center" vertical="center" wrapText="1"/>
    </xf>
    <xf numFmtId="0" fontId="81" fillId="2" borderId="32" xfId="13" applyFont="1" applyFill="1" applyBorder="1" applyAlignment="1">
      <alignment horizontal="center" vertical="center" wrapText="1"/>
    </xf>
    <xf numFmtId="0" fontId="56" fillId="2" borderId="38" xfId="13" applyFont="1" applyFill="1" applyBorder="1" applyAlignment="1">
      <alignment horizontal="center" vertical="center" wrapText="1"/>
    </xf>
    <xf numFmtId="0" fontId="56" fillId="2" borderId="1" xfId="13" applyFont="1" applyFill="1" applyBorder="1" applyAlignment="1">
      <alignment horizontal="center" vertical="center" wrapText="1"/>
    </xf>
    <xf numFmtId="0" fontId="56" fillId="2" borderId="39" xfId="13" applyFont="1" applyFill="1" applyBorder="1" applyAlignment="1">
      <alignment horizontal="center" vertical="center" wrapText="1"/>
    </xf>
    <xf numFmtId="0" fontId="56" fillId="2" borderId="41" xfId="13" applyFont="1" applyFill="1" applyBorder="1" applyAlignment="1">
      <alignment horizontal="center" vertical="center" wrapText="1"/>
    </xf>
    <xf numFmtId="0" fontId="56" fillId="2" borderId="53" xfId="13" applyFont="1" applyFill="1" applyBorder="1" applyAlignment="1">
      <alignment horizontal="center" vertical="center" wrapText="1"/>
    </xf>
    <xf numFmtId="0" fontId="56" fillId="2" borderId="42" xfId="13" applyFont="1" applyFill="1" applyBorder="1" applyAlignment="1">
      <alignment horizontal="center" vertical="center" wrapText="1"/>
    </xf>
    <xf numFmtId="0" fontId="81" fillId="2" borderId="33" xfId="13" applyFont="1" applyFill="1" applyBorder="1" applyAlignment="1">
      <alignment horizontal="center" vertical="center" wrapText="1"/>
    </xf>
    <xf numFmtId="0" fontId="81" fillId="2" borderId="37" xfId="13" applyFont="1" applyFill="1" applyBorder="1" applyAlignment="1">
      <alignment horizontal="center" vertical="center" wrapText="1"/>
    </xf>
    <xf numFmtId="0" fontId="81" fillId="2" borderId="40" xfId="13" applyFont="1" applyFill="1" applyBorder="1" applyAlignment="1">
      <alignment horizontal="center" vertical="center" wrapText="1"/>
    </xf>
    <xf numFmtId="165" fontId="82" fillId="2" borderId="33" xfId="14" applyNumberFormat="1" applyFont="1" applyFill="1" applyBorder="1" applyAlignment="1">
      <alignment horizontal="center" vertical="center" wrapText="1"/>
    </xf>
    <xf numFmtId="165" fontId="82" fillId="2" borderId="37" xfId="14" applyNumberFormat="1" applyFont="1" applyFill="1" applyBorder="1" applyAlignment="1">
      <alignment horizontal="center" vertical="center" wrapText="1"/>
    </xf>
    <xf numFmtId="165" fontId="82" fillId="2" borderId="40" xfId="14" applyNumberFormat="1" applyFont="1" applyFill="1" applyBorder="1" applyAlignment="1">
      <alignment horizontal="center" vertical="center" wrapText="1"/>
    </xf>
    <xf numFmtId="0" fontId="60" fillId="0" borderId="76" xfId="0" applyFont="1" applyBorder="1" applyAlignment="1">
      <alignment horizontal="center" wrapText="1"/>
    </xf>
    <xf numFmtId="0" fontId="60" fillId="0" borderId="77" xfId="0" applyFont="1" applyBorder="1" applyAlignment="1">
      <alignment horizontal="center" wrapText="1"/>
    </xf>
    <xf numFmtId="0" fontId="60" fillId="0" borderId="97" xfId="0" applyFont="1" applyBorder="1" applyAlignment="1">
      <alignment horizontal="center" wrapText="1"/>
    </xf>
    <xf numFmtId="0" fontId="0" fillId="0" borderId="66" xfId="0" applyBorder="1" applyAlignment="1">
      <alignment horizontal="center" wrapText="1"/>
    </xf>
    <xf numFmtId="0" fontId="0" fillId="0" borderId="69" xfId="0" applyBorder="1" applyAlignment="1">
      <alignment horizontal="center" wrapText="1"/>
    </xf>
    <xf numFmtId="0" fontId="0" fillId="0" borderId="111" xfId="0" applyBorder="1" applyAlignment="1">
      <alignment horizontal="center" wrapText="1"/>
    </xf>
    <xf numFmtId="0" fontId="37" fillId="0" borderId="0" xfId="0" applyFont="1" applyAlignment="1">
      <alignment horizontal="left" vertical="top" wrapText="1"/>
    </xf>
    <xf numFmtId="0" fontId="110" fillId="0" borderId="88" xfId="0" applyFont="1" applyBorder="1" applyAlignment="1">
      <alignment horizontal="center" wrapText="1"/>
    </xf>
    <xf numFmtId="0" fontId="110" fillId="0" borderId="77" xfId="0" applyFont="1" applyBorder="1" applyAlignment="1">
      <alignment horizontal="center" wrapText="1"/>
    </xf>
    <xf numFmtId="0" fontId="110" fillId="0" borderId="97" xfId="0" applyFont="1" applyBorder="1" applyAlignment="1">
      <alignment horizontal="center" wrapText="1"/>
    </xf>
    <xf numFmtId="0" fontId="112" fillId="0" borderId="10" xfId="0" applyFont="1" applyBorder="1" applyAlignment="1">
      <alignment horizontal="center" wrapText="1"/>
    </xf>
    <xf numFmtId="0" fontId="112" fillId="0" borderId="9" xfId="0" applyFont="1" applyBorder="1" applyAlignment="1">
      <alignment horizontal="center" wrapText="1"/>
    </xf>
    <xf numFmtId="0" fontId="112" fillId="0" borderId="31" xfId="0" applyFont="1" applyBorder="1" applyAlignment="1">
      <alignment horizontal="center" wrapText="1"/>
    </xf>
    <xf numFmtId="49" fontId="64" fillId="2" borderId="4" xfId="0" applyNumberFormat="1" applyFont="1" applyFill="1" applyBorder="1" applyAlignment="1">
      <alignment horizontal="center" vertical="top"/>
    </xf>
    <xf numFmtId="49" fontId="64" fillId="2" borderId="56" xfId="0" applyNumberFormat="1" applyFont="1" applyFill="1" applyBorder="1" applyAlignment="1">
      <alignment horizontal="center" vertical="top"/>
    </xf>
    <xf numFmtId="3" fontId="65" fillId="2" borderId="88" xfId="10" applyNumberFormat="1" applyFont="1" applyFill="1" applyBorder="1" applyAlignment="1">
      <alignment horizontal="center" vertical="center" wrapText="1"/>
    </xf>
    <xf numFmtId="3" fontId="65" fillId="2" borderId="77" xfId="10" applyNumberFormat="1" applyFont="1" applyFill="1" applyBorder="1" applyAlignment="1">
      <alignment horizontal="center" vertical="center" wrapText="1"/>
    </xf>
    <xf numFmtId="3" fontId="65" fillId="2" borderId="97" xfId="10" applyNumberFormat="1" applyFont="1" applyFill="1" applyBorder="1" applyAlignment="1">
      <alignment horizontal="center" vertical="center" wrapText="1"/>
    </xf>
    <xf numFmtId="3" fontId="65" fillId="2" borderId="6" xfId="10" applyNumberFormat="1" applyFont="1" applyFill="1" applyBorder="1" applyAlignment="1">
      <alignment horizontal="center" vertical="center" wrapText="1"/>
    </xf>
    <xf numFmtId="3" fontId="65" fillId="2" borderId="5" xfId="10" applyNumberFormat="1" applyFont="1" applyFill="1" applyBorder="1" applyAlignment="1">
      <alignment horizontal="center" vertical="center" wrapText="1"/>
    </xf>
    <xf numFmtId="3" fontId="65" fillId="2" borderId="1" xfId="10" applyNumberFormat="1" applyFont="1" applyFill="1" applyBorder="1" applyAlignment="1">
      <alignment horizontal="center" vertical="center" wrapText="1"/>
    </xf>
    <xf numFmtId="3" fontId="65" fillId="2" borderId="4" xfId="10" applyNumberFormat="1" applyFont="1" applyFill="1" applyBorder="1" applyAlignment="1">
      <alignment horizontal="center" vertical="center"/>
    </xf>
    <xf numFmtId="3" fontId="65" fillId="2" borderId="6" xfId="10" applyNumberFormat="1" applyFont="1" applyFill="1" applyBorder="1" applyAlignment="1">
      <alignment horizontal="center" vertical="center"/>
    </xf>
    <xf numFmtId="3" fontId="65" fillId="2" borderId="5" xfId="10" applyNumberFormat="1" applyFont="1" applyFill="1" applyBorder="1" applyAlignment="1">
      <alignment horizontal="center" vertical="center"/>
    </xf>
    <xf numFmtId="0" fontId="69" fillId="2" borderId="1" xfId="10" applyFont="1" applyFill="1" applyBorder="1" applyAlignment="1">
      <alignment horizontal="center" vertical="center"/>
    </xf>
    <xf numFmtId="3" fontId="65" fillId="2" borderId="90" xfId="10" applyNumberFormat="1" applyFont="1" applyFill="1" applyBorder="1" applyAlignment="1">
      <alignment horizontal="center" vertical="center" wrapText="1"/>
    </xf>
    <xf numFmtId="3" fontId="65" fillId="2" borderId="53" xfId="10" applyNumberFormat="1" applyFont="1" applyFill="1" applyBorder="1" applyAlignment="1">
      <alignment horizontal="center" vertical="center" wrapText="1"/>
    </xf>
    <xf numFmtId="0" fontId="69" fillId="2" borderId="41" xfId="10" applyFont="1" applyFill="1" applyBorder="1" applyAlignment="1">
      <alignment horizontal="center" vertical="center" wrapText="1"/>
    </xf>
    <xf numFmtId="3" fontId="65" fillId="2" borderId="56" xfId="10" applyNumberFormat="1" applyFont="1" applyFill="1" applyBorder="1" applyAlignment="1">
      <alignment horizontal="center" vertical="center"/>
    </xf>
    <xf numFmtId="49" fontId="70" fillId="2" borderId="55" xfId="10" applyNumberFormat="1" applyFont="1" applyFill="1" applyBorder="1" applyAlignment="1">
      <alignment horizontal="left" vertical="center"/>
    </xf>
    <xf numFmtId="49" fontId="70" fillId="2" borderId="9" xfId="10" applyNumberFormat="1" applyFont="1" applyFill="1" applyBorder="1" applyAlignment="1">
      <alignment horizontal="left" vertical="center"/>
    </xf>
    <xf numFmtId="49" fontId="70" fillId="2" borderId="3" xfId="10" applyNumberFormat="1" applyFont="1" applyFill="1" applyBorder="1" applyAlignment="1">
      <alignment horizontal="left" vertical="center"/>
    </xf>
    <xf numFmtId="49" fontId="70" fillId="2" borderId="52" xfId="10" applyNumberFormat="1" applyFont="1" applyFill="1" applyBorder="1" applyAlignment="1">
      <alignment horizontal="left" vertical="center"/>
    </xf>
    <xf numFmtId="49" fontId="70" fillId="2" borderId="0" xfId="10" applyNumberFormat="1" applyFont="1" applyFill="1" applyAlignment="1">
      <alignment horizontal="left" vertical="center"/>
    </xf>
    <xf numFmtId="49" fontId="32" fillId="2" borderId="72" xfId="10" applyNumberFormat="1" applyFont="1" applyFill="1" applyBorder="1" applyAlignment="1">
      <alignment horizontal="center" vertical="center"/>
    </xf>
    <xf numFmtId="49" fontId="32" fillId="2" borderId="63" xfId="10" applyNumberFormat="1" applyFont="1" applyFill="1" applyBorder="1" applyAlignment="1">
      <alignment horizontal="center" vertical="center"/>
    </xf>
    <xf numFmtId="0" fontId="69" fillId="2" borderId="1" xfId="10" applyFont="1" applyFill="1" applyBorder="1" applyAlignment="1">
      <alignment horizontal="center" vertical="center" wrapText="1"/>
    </xf>
    <xf numFmtId="49" fontId="65" fillId="2" borderId="76" xfId="10" applyNumberFormat="1" applyFont="1" applyFill="1" applyBorder="1" applyAlignment="1">
      <alignment horizontal="center" vertical="center" wrapText="1"/>
    </xf>
    <xf numFmtId="49" fontId="65" fillId="2" borderId="52" xfId="10" applyNumberFormat="1" applyFont="1" applyFill="1" applyBorder="1" applyAlignment="1">
      <alignment horizontal="center" vertical="center" wrapText="1"/>
    </xf>
    <xf numFmtId="49" fontId="65" fillId="2" borderId="49" xfId="10" applyNumberFormat="1" applyFont="1" applyFill="1" applyBorder="1" applyAlignment="1">
      <alignment horizontal="center" vertical="center" wrapText="1"/>
    </xf>
    <xf numFmtId="0" fontId="65" fillId="2" borderId="78" xfId="10" applyFont="1" applyFill="1" applyBorder="1" applyAlignment="1">
      <alignment horizontal="center" vertical="center"/>
    </xf>
    <xf numFmtId="0" fontId="65" fillId="2" borderId="7" xfId="10" applyFont="1" applyFill="1" applyBorder="1" applyAlignment="1">
      <alignment horizontal="center" vertical="center"/>
    </xf>
    <xf numFmtId="0" fontId="65" fillId="2" borderId="14" xfId="10" applyFont="1" applyFill="1" applyBorder="1" applyAlignment="1">
      <alignment horizontal="center" vertical="center"/>
    </xf>
    <xf numFmtId="3" fontId="65" fillId="2" borderId="78" xfId="10" applyNumberFormat="1" applyFont="1" applyFill="1" applyBorder="1" applyAlignment="1">
      <alignment horizontal="center" vertical="center" wrapText="1"/>
    </xf>
    <xf numFmtId="3" fontId="63" fillId="2" borderId="6" xfId="0" applyNumberFormat="1" applyFont="1" applyFill="1" applyBorder="1" applyAlignment="1">
      <alignment horizontal="center" wrapText="1"/>
    </xf>
    <xf numFmtId="0" fontId="36" fillId="2" borderId="1" xfId="0" applyFont="1" applyFill="1" applyBorder="1" applyAlignment="1">
      <alignment horizontal="center" wrapText="1"/>
    </xf>
    <xf numFmtId="0" fontId="77" fillId="2" borderId="52" xfId="4" applyFont="1" applyFill="1" applyBorder="1" applyAlignment="1">
      <alignment horizontal="center"/>
    </xf>
    <xf numFmtId="0" fontId="77" fillId="2" borderId="0" xfId="4" applyFont="1" applyFill="1" applyAlignment="1">
      <alignment horizontal="center"/>
    </xf>
    <xf numFmtId="0" fontId="77" fillId="2" borderId="98" xfId="4" applyFont="1" applyFill="1" applyBorder="1" applyAlignment="1">
      <alignment horizontal="center"/>
    </xf>
    <xf numFmtId="0" fontId="123" fillId="2" borderId="3" xfId="4" applyFont="1" applyFill="1" applyBorder="1" applyAlignment="1">
      <alignment horizontal="center"/>
    </xf>
    <xf numFmtId="0" fontId="77" fillId="2" borderId="51" xfId="4" applyFont="1" applyFill="1" applyBorder="1" applyAlignment="1">
      <alignment horizontal="center"/>
    </xf>
    <xf numFmtId="0" fontId="77" fillId="2" borderId="12" xfId="4" applyFont="1" applyFill="1" applyBorder="1" applyAlignment="1">
      <alignment horizontal="center"/>
    </xf>
    <xf numFmtId="0" fontId="77" fillId="2" borderId="94" xfId="4" applyFont="1" applyFill="1" applyBorder="1" applyAlignment="1">
      <alignment horizontal="center"/>
    </xf>
    <xf numFmtId="0" fontId="64" fillId="2" borderId="52" xfId="4" applyFont="1" applyFill="1" applyBorder="1" applyAlignment="1">
      <alignment horizontal="center"/>
    </xf>
    <xf numFmtId="0" fontId="64" fillId="2" borderId="0" xfId="4" applyFont="1" applyFill="1" applyAlignment="1">
      <alignment horizontal="center"/>
    </xf>
    <xf numFmtId="0" fontId="64" fillId="2" borderId="98" xfId="4" applyFont="1" applyFill="1" applyBorder="1" applyAlignment="1">
      <alignment horizontal="center"/>
    </xf>
    <xf numFmtId="0" fontId="77" fillId="2" borderId="55" xfId="4" applyFont="1" applyFill="1" applyBorder="1" applyAlignment="1">
      <alignment horizontal="center"/>
    </xf>
    <xf numFmtId="0" fontId="77" fillId="2" borderId="3" xfId="4" applyFont="1" applyFill="1" applyBorder="1" applyAlignment="1">
      <alignment horizontal="center"/>
    </xf>
    <xf numFmtId="0" fontId="77" fillId="2" borderId="96" xfId="4" applyFont="1" applyFill="1" applyBorder="1" applyAlignment="1">
      <alignment horizontal="center"/>
    </xf>
    <xf numFmtId="3" fontId="49" fillId="0" borderId="6" xfId="5" applyNumberFormat="1" applyFont="1" applyBorder="1" applyAlignment="1">
      <alignment horizontal="center" vertical="center" wrapText="1"/>
    </xf>
    <xf numFmtId="3" fontId="49" fillId="0" borderId="1" xfId="5" applyNumberFormat="1" applyFont="1" applyBorder="1" applyAlignment="1">
      <alignment horizontal="center" vertical="center" wrapText="1"/>
    </xf>
    <xf numFmtId="3" fontId="49" fillId="0" borderId="6" xfId="5" applyNumberFormat="1" applyFont="1" applyBorder="1" applyAlignment="1">
      <alignment horizontal="center" vertical="center"/>
    </xf>
    <xf numFmtId="3" fontId="49" fillId="0" borderId="1" xfId="5" applyNumberFormat="1" applyFont="1" applyBorder="1" applyAlignment="1">
      <alignment horizontal="center" vertical="center"/>
    </xf>
    <xf numFmtId="3" fontId="49" fillId="0" borderId="4" xfId="5" applyNumberFormat="1" applyFont="1" applyBorder="1" applyAlignment="1">
      <alignment horizontal="center" vertical="center" wrapText="1"/>
    </xf>
    <xf numFmtId="0" fontId="104" fillId="0" borderId="0" xfId="24" applyFont="1" applyAlignment="1">
      <alignment horizontal="left"/>
    </xf>
    <xf numFmtId="0" fontId="12" fillId="0" borderId="0" xfId="24" applyAlignment="1">
      <alignment horizontal="left"/>
    </xf>
    <xf numFmtId="0" fontId="56" fillId="0" borderId="0" xfId="23" applyFont="1" applyAlignment="1">
      <alignment horizontal="center"/>
    </xf>
    <xf numFmtId="0" fontId="18" fillId="0" borderId="0" xfId="23" applyAlignment="1">
      <alignment horizontal="center"/>
    </xf>
    <xf numFmtId="0" fontId="104" fillId="0" borderId="0" xfId="15" applyFont="1" applyAlignment="1">
      <alignment horizontal="left"/>
    </xf>
    <xf numFmtId="0" fontId="16" fillId="0" borderId="0" xfId="15" applyAlignment="1">
      <alignment horizontal="left"/>
    </xf>
    <xf numFmtId="0" fontId="105" fillId="0" borderId="0" xfId="17" applyFont="1" applyAlignment="1">
      <alignment horizontal="center"/>
    </xf>
    <xf numFmtId="0" fontId="45" fillId="0" borderId="27" xfId="17" applyFont="1" applyBorder="1" applyAlignment="1">
      <alignment horizontal="center" vertical="center" wrapText="1"/>
    </xf>
    <xf numFmtId="0" fontId="45" fillId="0" borderId="30" xfId="17" applyFont="1" applyBorder="1" applyAlignment="1">
      <alignment horizontal="center" vertical="center" wrapText="1"/>
    </xf>
    <xf numFmtId="0" fontId="45" fillId="0" borderId="38" xfId="17" applyFont="1" applyBorder="1" applyAlignment="1">
      <alignment horizontal="center" wrapText="1"/>
    </xf>
    <xf numFmtId="0" fontId="16" fillId="0" borderId="5" xfId="15" applyBorder="1" applyAlignment="1">
      <alignment horizontal="center" wrapText="1"/>
    </xf>
    <xf numFmtId="0" fontId="16" fillId="0" borderId="1" xfId="15" applyBorder="1" applyAlignment="1">
      <alignment horizontal="center" wrapText="1"/>
    </xf>
    <xf numFmtId="0" fontId="34" fillId="2" borderId="39" xfId="0" applyFont="1" applyFill="1" applyBorder="1" applyAlignment="1">
      <alignment horizontal="center" vertical="center" wrapText="1"/>
    </xf>
    <xf numFmtId="0" fontId="34" fillId="2" borderId="53" xfId="0" applyFont="1" applyFill="1" applyBorder="1" applyAlignment="1">
      <alignment horizontal="center" vertical="center" wrapText="1"/>
    </xf>
    <xf numFmtId="0" fontId="34" fillId="2" borderId="27" xfId="0" applyFont="1" applyFill="1" applyBorder="1" applyAlignment="1">
      <alignment horizontal="center" vertical="center" wrapText="1"/>
    </xf>
    <xf numFmtId="0" fontId="34" fillId="2" borderId="30" xfId="0" applyFont="1" applyFill="1" applyBorder="1" applyAlignment="1">
      <alignment horizontal="center" vertical="center" wrapText="1"/>
    </xf>
    <xf numFmtId="0" fontId="33" fillId="2" borderId="38" xfId="0" applyFont="1" applyFill="1" applyBorder="1" applyAlignment="1">
      <alignment horizontal="center" vertical="center" wrapText="1"/>
    </xf>
    <xf numFmtId="0" fontId="33" fillId="2" borderId="5" xfId="0" applyFont="1" applyFill="1" applyBorder="1" applyAlignment="1">
      <alignment horizontal="center" vertical="center" wrapText="1"/>
    </xf>
    <xf numFmtId="0" fontId="34" fillId="2" borderId="38" xfId="0" applyFont="1" applyFill="1" applyBorder="1" applyAlignment="1">
      <alignment horizontal="center" vertical="center" wrapText="1"/>
    </xf>
    <xf numFmtId="0" fontId="34" fillId="2" borderId="5" xfId="0" applyFont="1" applyFill="1" applyBorder="1" applyAlignment="1">
      <alignment horizontal="center" vertical="center" wrapText="1"/>
    </xf>
    <xf numFmtId="0" fontId="34" fillId="2" borderId="75" xfId="0" applyFont="1" applyFill="1" applyBorder="1" applyAlignment="1">
      <alignment horizontal="center" vertical="center" wrapText="1"/>
    </xf>
    <xf numFmtId="0" fontId="136" fillId="2" borderId="34" xfId="0" applyFont="1" applyFill="1" applyBorder="1" applyAlignment="1">
      <alignment horizontal="center"/>
    </xf>
    <xf numFmtId="0" fontId="136" fillId="2" borderId="71" xfId="0" applyFont="1" applyFill="1" applyBorder="1" applyAlignment="1">
      <alignment horizontal="center"/>
    </xf>
    <xf numFmtId="0" fontId="34" fillId="2" borderId="32" xfId="0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 wrapText="1"/>
    </xf>
    <xf numFmtId="0" fontId="34" fillId="2" borderId="1" xfId="0" applyFont="1" applyFill="1" applyBorder="1" applyAlignment="1">
      <alignment horizontal="center" vertical="center" wrapText="1"/>
    </xf>
    <xf numFmtId="0" fontId="34" fillId="2" borderId="41" xfId="0" applyFont="1" applyFill="1" applyBorder="1" applyAlignment="1">
      <alignment horizontal="center" vertical="center" wrapText="1"/>
    </xf>
    <xf numFmtId="0" fontId="136" fillId="2" borderId="55" xfId="0" applyFont="1" applyFill="1" applyBorder="1" applyAlignment="1">
      <alignment horizontal="center"/>
    </xf>
    <xf numFmtId="0" fontId="136" fillId="2" borderId="13" xfId="0" applyFont="1" applyFill="1" applyBorder="1" applyAlignment="1">
      <alignment horizontal="center"/>
    </xf>
    <xf numFmtId="0" fontId="37" fillId="0" borderId="4" xfId="5" applyFont="1" applyBorder="1" applyAlignment="1">
      <alignment vertical="center" wrapText="1"/>
    </xf>
    <xf numFmtId="3" fontId="37" fillId="0" borderId="4" xfId="5" applyNumberFormat="1" applyFont="1" applyBorder="1" applyAlignment="1">
      <alignment horizontal="center" vertical="center" wrapText="1"/>
    </xf>
    <xf numFmtId="0" fontId="101" fillId="0" borderId="4" xfId="5" applyFont="1" applyBorder="1" applyAlignment="1">
      <alignment horizontal="left"/>
    </xf>
    <xf numFmtId="3" fontId="101" fillId="0" borderId="4" xfId="5" applyNumberFormat="1" applyFont="1" applyBorder="1"/>
    <xf numFmtId="0" fontId="47" fillId="0" borderId="4" xfId="5" applyFont="1" applyBorder="1"/>
    <xf numFmtId="49" fontId="37" fillId="0" borderId="4" xfId="5" applyNumberFormat="1" applyFont="1" applyBorder="1" applyAlignment="1">
      <alignment vertical="top"/>
    </xf>
    <xf numFmtId="3" fontId="47" fillId="0" borderId="4" xfId="5" applyNumberFormat="1" applyFont="1" applyBorder="1"/>
    <xf numFmtId="0" fontId="101" fillId="0" borderId="4" xfId="5" applyFont="1" applyBorder="1" applyAlignment="1">
      <alignment horizontal="left" wrapText="1"/>
    </xf>
    <xf numFmtId="0" fontId="47" fillId="0" borderId="4" xfId="5" applyFont="1" applyBorder="1" applyAlignment="1">
      <alignment vertical="top"/>
    </xf>
    <xf numFmtId="0" fontId="47" fillId="0" borderId="4" xfId="5" applyFont="1" applyBorder="1" applyAlignment="1">
      <alignment wrapText="1"/>
    </xf>
    <xf numFmtId="3" fontId="47" fillId="0" borderId="4" xfId="5" applyNumberFormat="1" applyFont="1" applyBorder="1" applyAlignment="1">
      <alignment horizontal="right" vertical="center"/>
    </xf>
    <xf numFmtId="3" fontId="47" fillId="0" borderId="4" xfId="5" applyNumberFormat="1" applyFont="1" applyBorder="1" applyAlignment="1">
      <alignment vertical="center"/>
    </xf>
    <xf numFmtId="0" fontId="101" fillId="0" borderId="4" xfId="5" applyFont="1" applyBorder="1" applyAlignment="1">
      <alignment horizontal="left" wrapText="1"/>
    </xf>
    <xf numFmtId="0" fontId="122" fillId="0" borderId="4" xfId="5" applyFont="1" applyBorder="1" applyAlignment="1">
      <alignment horizontal="left" wrapText="1"/>
    </xf>
    <xf numFmtId="3" fontId="122" fillId="0" borderId="4" xfId="5" applyNumberFormat="1" applyFont="1" applyBorder="1"/>
    <xf numFmtId="0" fontId="101" fillId="0" borderId="4" xfId="5" applyFont="1" applyBorder="1"/>
    <xf numFmtId="3" fontId="124" fillId="0" borderId="4" xfId="5" applyNumberFormat="1" applyFont="1" applyBorder="1"/>
    <xf numFmtId="3" fontId="125" fillId="0" borderId="4" xfId="5" applyNumberFormat="1" applyFont="1" applyBorder="1"/>
    <xf numFmtId="0" fontId="57" fillId="0" borderId="4" xfId="5" applyFont="1" applyBorder="1" applyAlignment="1">
      <alignment horizontal="center" vertical="center" wrapText="1"/>
    </xf>
    <xf numFmtId="0" fontId="24" fillId="0" borderId="4" xfId="5" applyFont="1" applyBorder="1" applyAlignment="1">
      <alignment horizontal="center" vertical="center" wrapText="1"/>
    </xf>
    <xf numFmtId="49" fontId="37" fillId="0" borderId="4" xfId="5" applyNumberFormat="1" applyFont="1" applyBorder="1" applyAlignment="1">
      <alignment horizontal="center" vertical="center"/>
    </xf>
    <xf numFmtId="49" fontId="49" fillId="0" borderId="4" xfId="5" applyNumberFormat="1" applyFont="1" applyBorder="1" applyAlignment="1">
      <alignment horizontal="center" vertical="center"/>
    </xf>
    <xf numFmtId="49" fontId="24" fillId="0" borderId="4" xfId="5" applyNumberFormat="1" applyFont="1" applyBorder="1"/>
    <xf numFmtId="0" fontId="24" fillId="0" borderId="4" xfId="5" applyFont="1" applyBorder="1" applyAlignment="1">
      <alignment horizontal="right" vertical="center"/>
    </xf>
    <xf numFmtId="49" fontId="24" fillId="0" borderId="4" xfId="5" applyNumberFormat="1" applyFont="1" applyBorder="1" applyAlignment="1">
      <alignment horizontal="left" vertical="top"/>
    </xf>
    <xf numFmtId="0" fontId="24" fillId="0" borderId="4" xfId="5" applyFont="1" applyBorder="1" applyAlignment="1">
      <alignment horizontal="right"/>
    </xf>
    <xf numFmtId="49" fontId="24" fillId="0" borderId="4" xfId="5" applyNumberFormat="1" applyFont="1" applyBorder="1" applyAlignment="1">
      <alignment horizontal="left"/>
    </xf>
    <xf numFmtId="0" fontId="24" fillId="0" borderId="4" xfId="5" applyFont="1" applyBorder="1" applyAlignment="1">
      <alignment horizontal="left"/>
    </xf>
    <xf numFmtId="49" fontId="24" fillId="0" borderId="4" xfId="5" applyNumberFormat="1" applyFont="1" applyBorder="1" applyAlignment="1">
      <alignment horizontal="right"/>
    </xf>
    <xf numFmtId="49" fontId="24" fillId="0" borderId="4" xfId="5" applyNumberFormat="1" applyFont="1" applyBorder="1" applyAlignment="1">
      <alignment horizontal="left" wrapText="1"/>
    </xf>
    <xf numFmtId="0" fontId="17" fillId="0" borderId="4" xfId="5" applyBorder="1" applyAlignment="1">
      <alignment horizontal="left"/>
    </xf>
    <xf numFmtId="49" fontId="24" fillId="0" borderId="4" xfId="5" applyNumberFormat="1" applyFont="1" applyBorder="1" applyAlignment="1">
      <alignment horizontal="right" vertical="top"/>
    </xf>
    <xf numFmtId="0" fontId="24" fillId="0" borderId="4" xfId="5" applyFont="1" applyBorder="1" applyAlignment="1">
      <alignment horizontal="left" wrapText="1"/>
    </xf>
    <xf numFmtId="3" fontId="24" fillId="0" borderId="4" xfId="5" applyNumberFormat="1" applyFont="1" applyBorder="1" applyAlignment="1">
      <alignment horizontal="right"/>
    </xf>
    <xf numFmtId="0" fontId="50" fillId="0" borderId="4" xfId="5" applyFont="1" applyBorder="1"/>
    <xf numFmtId="0" fontId="50" fillId="0" borderId="4" xfId="5" applyFont="1" applyBorder="1" applyAlignment="1">
      <alignment horizontal="left"/>
    </xf>
    <xf numFmtId="0" fontId="24" fillId="0" borderId="4" xfId="5" applyFont="1" applyBorder="1" applyAlignment="1">
      <alignment horizontal="left"/>
    </xf>
    <xf numFmtId="16" fontId="24" fillId="0" borderId="4" xfId="5" applyNumberFormat="1" applyFont="1" applyBorder="1" applyAlignment="1">
      <alignment horizontal="right"/>
    </xf>
    <xf numFmtId="0" fontId="50" fillId="0" borderId="4" xfId="5" applyFont="1" applyBorder="1" applyAlignment="1">
      <alignment horizontal="left" wrapText="1"/>
    </xf>
    <xf numFmtId="3" fontId="0" fillId="0" borderId="4" xfId="5" applyNumberFormat="1" applyFont="1" applyBorder="1" applyAlignment="1">
      <alignment horizontal="right"/>
    </xf>
  </cellXfs>
  <cellStyles count="45">
    <cellStyle name="Ezres 2" xfId="7"/>
    <cellStyle name="Normál" xfId="0" builtinId="0"/>
    <cellStyle name="Normál 10" xfId="18"/>
    <cellStyle name="Normál 11" xfId="19"/>
    <cellStyle name="Normál 11 2" xfId="24"/>
    <cellStyle name="Normál 12" xfId="20"/>
    <cellStyle name="Normál 13" xfId="22"/>
    <cellStyle name="Normál 13 2" xfId="26"/>
    <cellStyle name="Normál 13 2 2" xfId="28"/>
    <cellStyle name="Normál 13 2 3" xfId="30"/>
    <cellStyle name="Normál 13 2 4" xfId="32"/>
    <cellStyle name="Normál 13 2 5" xfId="36"/>
    <cellStyle name="Normál 13 2 5 2" xfId="38"/>
    <cellStyle name="Normál 13 2 5 2 2 2" xfId="42"/>
    <cellStyle name="Normál 13 2 5 2 2 2 2" xfId="44"/>
    <cellStyle name="Normál 14" xfId="25"/>
    <cellStyle name="Normál 15" xfId="27"/>
    <cellStyle name="Normál 16" xfId="29"/>
    <cellStyle name="Normál 17" xfId="31"/>
    <cellStyle name="Normál 18" xfId="33"/>
    <cellStyle name="Normál 19" xfId="35"/>
    <cellStyle name="Normál 2" xfId="1"/>
    <cellStyle name="Normál 2 2" xfId="4"/>
    <cellStyle name="Normál 2 2 2" xfId="21"/>
    <cellStyle name="Normál 2 2 2 2" xfId="23"/>
    <cellStyle name="Normál 20" xfId="37"/>
    <cellStyle name="Normál 21" xfId="40"/>
    <cellStyle name="Normál 22" xfId="41"/>
    <cellStyle name="Normál 23" xfId="43"/>
    <cellStyle name="Normál 3" xfId="2"/>
    <cellStyle name="Normál 3 2" xfId="17"/>
    <cellStyle name="Normál 4" xfId="5"/>
    <cellStyle name="Normál 4 2" xfId="3"/>
    <cellStyle name="Normál 4 3" xfId="10"/>
    <cellStyle name="Normál 4 5" xfId="34"/>
    <cellStyle name="Normál 5" xfId="8"/>
    <cellStyle name="Normál 6" xfId="12"/>
    <cellStyle name="Normál 7" xfId="11"/>
    <cellStyle name="Normál 8" xfId="13"/>
    <cellStyle name="Normál 9" xfId="15"/>
    <cellStyle name="Normál_KVRENMUNKA" xfId="39"/>
    <cellStyle name="Normál_Munka1" xfId="16"/>
    <cellStyle name="Százalék 2" xfId="6"/>
    <cellStyle name="Százalék 3" xfId="9"/>
    <cellStyle name="Százalék 4" xfId="14"/>
  </cellStyles>
  <dxfs count="0"/>
  <tableStyles count="0" defaultTableStyle="TableStyleMedium9" defaultPivotStyle="PivotStyleLight16"/>
  <colors>
    <mruColors>
      <color rgb="FFA8D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619125</xdr:colOff>
      <xdr:row>3</xdr:row>
      <xdr:rowOff>0</xdr:rowOff>
    </xdr:from>
    <xdr:ext cx="184731" cy="264560"/>
    <xdr:sp macro="" textlink="">
      <xdr:nvSpPr>
        <xdr:cNvPr id="2" name="Szövegdoboz 1">
          <a:extLst>
            <a:ext uri="{FF2B5EF4-FFF2-40B4-BE49-F238E27FC236}">
              <a16:creationId xmlns:a16="http://schemas.microsoft.com/office/drawing/2014/main" xmlns="" id="{A7D1561D-A80F-4CA4-A827-B778BD8DA34D}"/>
            </a:ext>
          </a:extLst>
        </xdr:cNvPr>
        <xdr:cNvSpPr txBox="1"/>
      </xdr:nvSpPr>
      <xdr:spPr>
        <a:xfrm>
          <a:off x="4543425" y="112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2</xdr:col>
      <xdr:colOff>619125</xdr:colOff>
      <xdr:row>3</xdr:row>
      <xdr:rowOff>0</xdr:rowOff>
    </xdr:from>
    <xdr:ext cx="184731" cy="264560"/>
    <xdr:sp macro="" textlink="">
      <xdr:nvSpPr>
        <xdr:cNvPr id="3" name="Szövegdoboz 2">
          <a:extLst>
            <a:ext uri="{FF2B5EF4-FFF2-40B4-BE49-F238E27FC236}">
              <a16:creationId xmlns:a16="http://schemas.microsoft.com/office/drawing/2014/main" xmlns="" id="{71D2E3A6-2B3D-4895-AA58-D509B1CF3D90}"/>
            </a:ext>
          </a:extLst>
        </xdr:cNvPr>
        <xdr:cNvSpPr txBox="1"/>
      </xdr:nvSpPr>
      <xdr:spPr>
        <a:xfrm>
          <a:off x="4543425" y="112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2</xdr:col>
      <xdr:colOff>619125</xdr:colOff>
      <xdr:row>3</xdr:row>
      <xdr:rowOff>0</xdr:rowOff>
    </xdr:from>
    <xdr:ext cx="184731" cy="264560"/>
    <xdr:sp macro="" textlink="">
      <xdr:nvSpPr>
        <xdr:cNvPr id="4" name="Szövegdoboz 3">
          <a:extLst>
            <a:ext uri="{FF2B5EF4-FFF2-40B4-BE49-F238E27FC236}">
              <a16:creationId xmlns:a16="http://schemas.microsoft.com/office/drawing/2014/main" xmlns="" id="{FF70ECB3-5F4B-4817-AA05-6B0382C54757}"/>
            </a:ext>
          </a:extLst>
        </xdr:cNvPr>
        <xdr:cNvSpPr txBox="1"/>
      </xdr:nvSpPr>
      <xdr:spPr>
        <a:xfrm>
          <a:off x="4543425" y="112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2</xdr:col>
      <xdr:colOff>619125</xdr:colOff>
      <xdr:row>3</xdr:row>
      <xdr:rowOff>0</xdr:rowOff>
    </xdr:from>
    <xdr:ext cx="184731" cy="264560"/>
    <xdr:sp macro="" textlink="">
      <xdr:nvSpPr>
        <xdr:cNvPr id="5" name="Szövegdoboz 4">
          <a:extLst>
            <a:ext uri="{FF2B5EF4-FFF2-40B4-BE49-F238E27FC236}">
              <a16:creationId xmlns:a16="http://schemas.microsoft.com/office/drawing/2014/main" xmlns="" id="{FCD2C89E-97B1-497C-9AD1-9D950FDCABBE}"/>
            </a:ext>
          </a:extLst>
        </xdr:cNvPr>
        <xdr:cNvSpPr txBox="1"/>
      </xdr:nvSpPr>
      <xdr:spPr>
        <a:xfrm>
          <a:off x="4543425" y="112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hu-HU"/>
        </a:p>
      </xdr:txBody>
    </xdr:sp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M208"/>
  <sheetViews>
    <sheetView topLeftCell="A127" zoomScaleNormal="100" zoomScaleSheetLayoutView="100" workbookViewId="0">
      <selection activeCell="E138" sqref="E138"/>
    </sheetView>
  </sheetViews>
  <sheetFormatPr defaultRowHeight="12.75" x14ac:dyDescent="0.2"/>
  <cols>
    <col min="1" max="1" width="7" customWidth="1"/>
    <col min="2" max="2" width="64.28515625" customWidth="1"/>
    <col min="3" max="3" width="12.7109375" customWidth="1"/>
    <col min="4" max="4" width="10.7109375" customWidth="1"/>
    <col min="5" max="5" width="12.140625" customWidth="1"/>
    <col min="256" max="256" width="7" customWidth="1"/>
    <col min="257" max="257" width="60.42578125" customWidth="1"/>
    <col min="258" max="258" width="12.7109375" customWidth="1"/>
    <col min="259" max="259" width="10.7109375" customWidth="1"/>
    <col min="260" max="260" width="0" hidden="1" customWidth="1"/>
    <col min="261" max="261" width="12.140625" customWidth="1"/>
    <col min="512" max="512" width="7" customWidth="1"/>
    <col min="513" max="513" width="60.42578125" customWidth="1"/>
    <col min="514" max="514" width="12.7109375" customWidth="1"/>
    <col min="515" max="515" width="10.7109375" customWidth="1"/>
    <col min="516" max="516" width="0" hidden="1" customWidth="1"/>
    <col min="517" max="517" width="12.140625" customWidth="1"/>
    <col min="768" max="768" width="7" customWidth="1"/>
    <col min="769" max="769" width="60.42578125" customWidth="1"/>
    <col min="770" max="770" width="12.7109375" customWidth="1"/>
    <col min="771" max="771" width="10.7109375" customWidth="1"/>
    <col min="772" max="772" width="0" hidden="1" customWidth="1"/>
    <col min="773" max="773" width="12.140625" customWidth="1"/>
    <col min="1024" max="1024" width="7" customWidth="1"/>
    <col min="1025" max="1025" width="60.42578125" customWidth="1"/>
    <col min="1026" max="1026" width="12.7109375" customWidth="1"/>
    <col min="1027" max="1027" width="10.7109375" customWidth="1"/>
    <col min="1028" max="1028" width="0" hidden="1" customWidth="1"/>
    <col min="1029" max="1029" width="12.140625" customWidth="1"/>
    <col min="1280" max="1280" width="7" customWidth="1"/>
    <col min="1281" max="1281" width="60.42578125" customWidth="1"/>
    <col min="1282" max="1282" width="12.7109375" customWidth="1"/>
    <col min="1283" max="1283" width="10.7109375" customWidth="1"/>
    <col min="1284" max="1284" width="0" hidden="1" customWidth="1"/>
    <col min="1285" max="1285" width="12.140625" customWidth="1"/>
    <col min="1536" max="1536" width="7" customWidth="1"/>
    <col min="1537" max="1537" width="60.42578125" customWidth="1"/>
    <col min="1538" max="1538" width="12.7109375" customWidth="1"/>
    <col min="1539" max="1539" width="10.7109375" customWidth="1"/>
    <col min="1540" max="1540" width="0" hidden="1" customWidth="1"/>
    <col min="1541" max="1541" width="12.140625" customWidth="1"/>
    <col min="1792" max="1792" width="7" customWidth="1"/>
    <col min="1793" max="1793" width="60.42578125" customWidth="1"/>
    <col min="1794" max="1794" width="12.7109375" customWidth="1"/>
    <col min="1795" max="1795" width="10.7109375" customWidth="1"/>
    <col min="1796" max="1796" width="0" hidden="1" customWidth="1"/>
    <col min="1797" max="1797" width="12.140625" customWidth="1"/>
    <col min="2048" max="2048" width="7" customWidth="1"/>
    <col min="2049" max="2049" width="60.42578125" customWidth="1"/>
    <col min="2050" max="2050" width="12.7109375" customWidth="1"/>
    <col min="2051" max="2051" width="10.7109375" customWidth="1"/>
    <col min="2052" max="2052" width="0" hidden="1" customWidth="1"/>
    <col min="2053" max="2053" width="12.140625" customWidth="1"/>
    <col min="2304" max="2304" width="7" customWidth="1"/>
    <col min="2305" max="2305" width="60.42578125" customWidth="1"/>
    <col min="2306" max="2306" width="12.7109375" customWidth="1"/>
    <col min="2307" max="2307" width="10.7109375" customWidth="1"/>
    <col min="2308" max="2308" width="0" hidden="1" customWidth="1"/>
    <col min="2309" max="2309" width="12.140625" customWidth="1"/>
    <col min="2560" max="2560" width="7" customWidth="1"/>
    <col min="2561" max="2561" width="60.42578125" customWidth="1"/>
    <col min="2562" max="2562" width="12.7109375" customWidth="1"/>
    <col min="2563" max="2563" width="10.7109375" customWidth="1"/>
    <col min="2564" max="2564" width="0" hidden="1" customWidth="1"/>
    <col min="2565" max="2565" width="12.140625" customWidth="1"/>
    <col min="2816" max="2816" width="7" customWidth="1"/>
    <col min="2817" max="2817" width="60.42578125" customWidth="1"/>
    <col min="2818" max="2818" width="12.7109375" customWidth="1"/>
    <col min="2819" max="2819" width="10.7109375" customWidth="1"/>
    <col min="2820" max="2820" width="0" hidden="1" customWidth="1"/>
    <col min="2821" max="2821" width="12.140625" customWidth="1"/>
    <col min="3072" max="3072" width="7" customWidth="1"/>
    <col min="3073" max="3073" width="60.42578125" customWidth="1"/>
    <col min="3074" max="3074" width="12.7109375" customWidth="1"/>
    <col min="3075" max="3075" width="10.7109375" customWidth="1"/>
    <col min="3076" max="3076" width="0" hidden="1" customWidth="1"/>
    <col min="3077" max="3077" width="12.140625" customWidth="1"/>
    <col min="3328" max="3328" width="7" customWidth="1"/>
    <col min="3329" max="3329" width="60.42578125" customWidth="1"/>
    <col min="3330" max="3330" width="12.7109375" customWidth="1"/>
    <col min="3331" max="3331" width="10.7109375" customWidth="1"/>
    <col min="3332" max="3332" width="0" hidden="1" customWidth="1"/>
    <col min="3333" max="3333" width="12.140625" customWidth="1"/>
    <col min="3584" max="3584" width="7" customWidth="1"/>
    <col min="3585" max="3585" width="60.42578125" customWidth="1"/>
    <col min="3586" max="3586" width="12.7109375" customWidth="1"/>
    <col min="3587" max="3587" width="10.7109375" customWidth="1"/>
    <col min="3588" max="3588" width="0" hidden="1" customWidth="1"/>
    <col min="3589" max="3589" width="12.140625" customWidth="1"/>
    <col min="3840" max="3840" width="7" customWidth="1"/>
    <col min="3841" max="3841" width="60.42578125" customWidth="1"/>
    <col min="3842" max="3842" width="12.7109375" customWidth="1"/>
    <col min="3843" max="3843" width="10.7109375" customWidth="1"/>
    <col min="3844" max="3844" width="0" hidden="1" customWidth="1"/>
    <col min="3845" max="3845" width="12.140625" customWidth="1"/>
    <col min="4096" max="4096" width="7" customWidth="1"/>
    <col min="4097" max="4097" width="60.42578125" customWidth="1"/>
    <col min="4098" max="4098" width="12.7109375" customWidth="1"/>
    <col min="4099" max="4099" width="10.7109375" customWidth="1"/>
    <col min="4100" max="4100" width="0" hidden="1" customWidth="1"/>
    <col min="4101" max="4101" width="12.140625" customWidth="1"/>
    <col min="4352" max="4352" width="7" customWidth="1"/>
    <col min="4353" max="4353" width="60.42578125" customWidth="1"/>
    <col min="4354" max="4354" width="12.7109375" customWidth="1"/>
    <col min="4355" max="4355" width="10.7109375" customWidth="1"/>
    <col min="4356" max="4356" width="0" hidden="1" customWidth="1"/>
    <col min="4357" max="4357" width="12.140625" customWidth="1"/>
    <col min="4608" max="4608" width="7" customWidth="1"/>
    <col min="4609" max="4609" width="60.42578125" customWidth="1"/>
    <col min="4610" max="4610" width="12.7109375" customWidth="1"/>
    <col min="4611" max="4611" width="10.7109375" customWidth="1"/>
    <col min="4612" max="4612" width="0" hidden="1" customWidth="1"/>
    <col min="4613" max="4613" width="12.140625" customWidth="1"/>
    <col min="4864" max="4864" width="7" customWidth="1"/>
    <col min="4865" max="4865" width="60.42578125" customWidth="1"/>
    <col min="4866" max="4866" width="12.7109375" customWidth="1"/>
    <col min="4867" max="4867" width="10.7109375" customWidth="1"/>
    <col min="4868" max="4868" width="0" hidden="1" customWidth="1"/>
    <col min="4869" max="4869" width="12.140625" customWidth="1"/>
    <col min="5120" max="5120" width="7" customWidth="1"/>
    <col min="5121" max="5121" width="60.42578125" customWidth="1"/>
    <col min="5122" max="5122" width="12.7109375" customWidth="1"/>
    <col min="5123" max="5123" width="10.7109375" customWidth="1"/>
    <col min="5124" max="5124" width="0" hidden="1" customWidth="1"/>
    <col min="5125" max="5125" width="12.140625" customWidth="1"/>
    <col min="5376" max="5376" width="7" customWidth="1"/>
    <col min="5377" max="5377" width="60.42578125" customWidth="1"/>
    <col min="5378" max="5378" width="12.7109375" customWidth="1"/>
    <col min="5379" max="5379" width="10.7109375" customWidth="1"/>
    <col min="5380" max="5380" width="0" hidden="1" customWidth="1"/>
    <col min="5381" max="5381" width="12.140625" customWidth="1"/>
    <col min="5632" max="5632" width="7" customWidth="1"/>
    <col min="5633" max="5633" width="60.42578125" customWidth="1"/>
    <col min="5634" max="5634" width="12.7109375" customWidth="1"/>
    <col min="5635" max="5635" width="10.7109375" customWidth="1"/>
    <col min="5636" max="5636" width="0" hidden="1" customWidth="1"/>
    <col min="5637" max="5637" width="12.140625" customWidth="1"/>
    <col min="5888" max="5888" width="7" customWidth="1"/>
    <col min="5889" max="5889" width="60.42578125" customWidth="1"/>
    <col min="5890" max="5890" width="12.7109375" customWidth="1"/>
    <col min="5891" max="5891" width="10.7109375" customWidth="1"/>
    <col min="5892" max="5892" width="0" hidden="1" customWidth="1"/>
    <col min="5893" max="5893" width="12.140625" customWidth="1"/>
    <col min="6144" max="6144" width="7" customWidth="1"/>
    <col min="6145" max="6145" width="60.42578125" customWidth="1"/>
    <col min="6146" max="6146" width="12.7109375" customWidth="1"/>
    <col min="6147" max="6147" width="10.7109375" customWidth="1"/>
    <col min="6148" max="6148" width="0" hidden="1" customWidth="1"/>
    <col min="6149" max="6149" width="12.140625" customWidth="1"/>
    <col min="6400" max="6400" width="7" customWidth="1"/>
    <col min="6401" max="6401" width="60.42578125" customWidth="1"/>
    <col min="6402" max="6402" width="12.7109375" customWidth="1"/>
    <col min="6403" max="6403" width="10.7109375" customWidth="1"/>
    <col min="6404" max="6404" width="0" hidden="1" customWidth="1"/>
    <col min="6405" max="6405" width="12.140625" customWidth="1"/>
    <col min="6656" max="6656" width="7" customWidth="1"/>
    <col min="6657" max="6657" width="60.42578125" customWidth="1"/>
    <col min="6658" max="6658" width="12.7109375" customWidth="1"/>
    <col min="6659" max="6659" width="10.7109375" customWidth="1"/>
    <col min="6660" max="6660" width="0" hidden="1" customWidth="1"/>
    <col min="6661" max="6661" width="12.140625" customWidth="1"/>
    <col min="6912" max="6912" width="7" customWidth="1"/>
    <col min="6913" max="6913" width="60.42578125" customWidth="1"/>
    <col min="6914" max="6914" width="12.7109375" customWidth="1"/>
    <col min="6915" max="6915" width="10.7109375" customWidth="1"/>
    <col min="6916" max="6916" width="0" hidden="1" customWidth="1"/>
    <col min="6917" max="6917" width="12.140625" customWidth="1"/>
    <col min="7168" max="7168" width="7" customWidth="1"/>
    <col min="7169" max="7169" width="60.42578125" customWidth="1"/>
    <col min="7170" max="7170" width="12.7109375" customWidth="1"/>
    <col min="7171" max="7171" width="10.7109375" customWidth="1"/>
    <col min="7172" max="7172" width="0" hidden="1" customWidth="1"/>
    <col min="7173" max="7173" width="12.140625" customWidth="1"/>
    <col min="7424" max="7424" width="7" customWidth="1"/>
    <col min="7425" max="7425" width="60.42578125" customWidth="1"/>
    <col min="7426" max="7426" width="12.7109375" customWidth="1"/>
    <col min="7427" max="7427" width="10.7109375" customWidth="1"/>
    <col min="7428" max="7428" width="0" hidden="1" customWidth="1"/>
    <col min="7429" max="7429" width="12.140625" customWidth="1"/>
    <col min="7680" max="7680" width="7" customWidth="1"/>
    <col min="7681" max="7681" width="60.42578125" customWidth="1"/>
    <col min="7682" max="7682" width="12.7109375" customWidth="1"/>
    <col min="7683" max="7683" width="10.7109375" customWidth="1"/>
    <col min="7684" max="7684" width="0" hidden="1" customWidth="1"/>
    <col min="7685" max="7685" width="12.140625" customWidth="1"/>
    <col min="7936" max="7936" width="7" customWidth="1"/>
    <col min="7937" max="7937" width="60.42578125" customWidth="1"/>
    <col min="7938" max="7938" width="12.7109375" customWidth="1"/>
    <col min="7939" max="7939" width="10.7109375" customWidth="1"/>
    <col min="7940" max="7940" width="0" hidden="1" customWidth="1"/>
    <col min="7941" max="7941" width="12.140625" customWidth="1"/>
    <col min="8192" max="8192" width="7" customWidth="1"/>
    <col min="8193" max="8193" width="60.42578125" customWidth="1"/>
    <col min="8194" max="8194" width="12.7109375" customWidth="1"/>
    <col min="8195" max="8195" width="10.7109375" customWidth="1"/>
    <col min="8196" max="8196" width="0" hidden="1" customWidth="1"/>
    <col min="8197" max="8197" width="12.140625" customWidth="1"/>
    <col min="8448" max="8448" width="7" customWidth="1"/>
    <col min="8449" max="8449" width="60.42578125" customWidth="1"/>
    <col min="8450" max="8450" width="12.7109375" customWidth="1"/>
    <col min="8451" max="8451" width="10.7109375" customWidth="1"/>
    <col min="8452" max="8452" width="0" hidden="1" customWidth="1"/>
    <col min="8453" max="8453" width="12.140625" customWidth="1"/>
    <col min="8704" max="8704" width="7" customWidth="1"/>
    <col min="8705" max="8705" width="60.42578125" customWidth="1"/>
    <col min="8706" max="8706" width="12.7109375" customWidth="1"/>
    <col min="8707" max="8707" width="10.7109375" customWidth="1"/>
    <col min="8708" max="8708" width="0" hidden="1" customWidth="1"/>
    <col min="8709" max="8709" width="12.140625" customWidth="1"/>
    <col min="8960" max="8960" width="7" customWidth="1"/>
    <col min="8961" max="8961" width="60.42578125" customWidth="1"/>
    <col min="8962" max="8962" width="12.7109375" customWidth="1"/>
    <col min="8963" max="8963" width="10.7109375" customWidth="1"/>
    <col min="8964" max="8964" width="0" hidden="1" customWidth="1"/>
    <col min="8965" max="8965" width="12.140625" customWidth="1"/>
    <col min="9216" max="9216" width="7" customWidth="1"/>
    <col min="9217" max="9217" width="60.42578125" customWidth="1"/>
    <col min="9218" max="9218" width="12.7109375" customWidth="1"/>
    <col min="9219" max="9219" width="10.7109375" customWidth="1"/>
    <col min="9220" max="9220" width="0" hidden="1" customWidth="1"/>
    <col min="9221" max="9221" width="12.140625" customWidth="1"/>
    <col min="9472" max="9472" width="7" customWidth="1"/>
    <col min="9473" max="9473" width="60.42578125" customWidth="1"/>
    <col min="9474" max="9474" width="12.7109375" customWidth="1"/>
    <col min="9475" max="9475" width="10.7109375" customWidth="1"/>
    <col min="9476" max="9476" width="0" hidden="1" customWidth="1"/>
    <col min="9477" max="9477" width="12.140625" customWidth="1"/>
    <col min="9728" max="9728" width="7" customWidth="1"/>
    <col min="9729" max="9729" width="60.42578125" customWidth="1"/>
    <col min="9730" max="9730" width="12.7109375" customWidth="1"/>
    <col min="9731" max="9731" width="10.7109375" customWidth="1"/>
    <col min="9732" max="9732" width="0" hidden="1" customWidth="1"/>
    <col min="9733" max="9733" width="12.140625" customWidth="1"/>
    <col min="9984" max="9984" width="7" customWidth="1"/>
    <col min="9985" max="9985" width="60.42578125" customWidth="1"/>
    <col min="9986" max="9986" width="12.7109375" customWidth="1"/>
    <col min="9987" max="9987" width="10.7109375" customWidth="1"/>
    <col min="9988" max="9988" width="0" hidden="1" customWidth="1"/>
    <col min="9989" max="9989" width="12.140625" customWidth="1"/>
    <col min="10240" max="10240" width="7" customWidth="1"/>
    <col min="10241" max="10241" width="60.42578125" customWidth="1"/>
    <col min="10242" max="10242" width="12.7109375" customWidth="1"/>
    <col min="10243" max="10243" width="10.7109375" customWidth="1"/>
    <col min="10244" max="10244" width="0" hidden="1" customWidth="1"/>
    <col min="10245" max="10245" width="12.140625" customWidth="1"/>
    <col min="10496" max="10496" width="7" customWidth="1"/>
    <col min="10497" max="10497" width="60.42578125" customWidth="1"/>
    <col min="10498" max="10498" width="12.7109375" customWidth="1"/>
    <col min="10499" max="10499" width="10.7109375" customWidth="1"/>
    <col min="10500" max="10500" width="0" hidden="1" customWidth="1"/>
    <col min="10501" max="10501" width="12.140625" customWidth="1"/>
    <col min="10752" max="10752" width="7" customWidth="1"/>
    <col min="10753" max="10753" width="60.42578125" customWidth="1"/>
    <col min="10754" max="10754" width="12.7109375" customWidth="1"/>
    <col min="10755" max="10755" width="10.7109375" customWidth="1"/>
    <col min="10756" max="10756" width="0" hidden="1" customWidth="1"/>
    <col min="10757" max="10757" width="12.140625" customWidth="1"/>
    <col min="11008" max="11008" width="7" customWidth="1"/>
    <col min="11009" max="11009" width="60.42578125" customWidth="1"/>
    <col min="11010" max="11010" width="12.7109375" customWidth="1"/>
    <col min="11011" max="11011" width="10.7109375" customWidth="1"/>
    <col min="11012" max="11012" width="0" hidden="1" customWidth="1"/>
    <col min="11013" max="11013" width="12.140625" customWidth="1"/>
    <col min="11264" max="11264" width="7" customWidth="1"/>
    <col min="11265" max="11265" width="60.42578125" customWidth="1"/>
    <col min="11266" max="11266" width="12.7109375" customWidth="1"/>
    <col min="11267" max="11267" width="10.7109375" customWidth="1"/>
    <col min="11268" max="11268" width="0" hidden="1" customWidth="1"/>
    <col min="11269" max="11269" width="12.140625" customWidth="1"/>
    <col min="11520" max="11520" width="7" customWidth="1"/>
    <col min="11521" max="11521" width="60.42578125" customWidth="1"/>
    <col min="11522" max="11522" width="12.7109375" customWidth="1"/>
    <col min="11523" max="11523" width="10.7109375" customWidth="1"/>
    <col min="11524" max="11524" width="0" hidden="1" customWidth="1"/>
    <col min="11525" max="11525" width="12.140625" customWidth="1"/>
    <col min="11776" max="11776" width="7" customWidth="1"/>
    <col min="11777" max="11777" width="60.42578125" customWidth="1"/>
    <col min="11778" max="11778" width="12.7109375" customWidth="1"/>
    <col min="11779" max="11779" width="10.7109375" customWidth="1"/>
    <col min="11780" max="11780" width="0" hidden="1" customWidth="1"/>
    <col min="11781" max="11781" width="12.140625" customWidth="1"/>
    <col min="12032" max="12032" width="7" customWidth="1"/>
    <col min="12033" max="12033" width="60.42578125" customWidth="1"/>
    <col min="12034" max="12034" width="12.7109375" customWidth="1"/>
    <col min="12035" max="12035" width="10.7109375" customWidth="1"/>
    <col min="12036" max="12036" width="0" hidden="1" customWidth="1"/>
    <col min="12037" max="12037" width="12.140625" customWidth="1"/>
    <col min="12288" max="12288" width="7" customWidth="1"/>
    <col min="12289" max="12289" width="60.42578125" customWidth="1"/>
    <col min="12290" max="12290" width="12.7109375" customWidth="1"/>
    <col min="12291" max="12291" width="10.7109375" customWidth="1"/>
    <col min="12292" max="12292" width="0" hidden="1" customWidth="1"/>
    <col min="12293" max="12293" width="12.140625" customWidth="1"/>
    <col min="12544" max="12544" width="7" customWidth="1"/>
    <col min="12545" max="12545" width="60.42578125" customWidth="1"/>
    <col min="12546" max="12546" width="12.7109375" customWidth="1"/>
    <col min="12547" max="12547" width="10.7109375" customWidth="1"/>
    <col min="12548" max="12548" width="0" hidden="1" customWidth="1"/>
    <col min="12549" max="12549" width="12.140625" customWidth="1"/>
    <col min="12800" max="12800" width="7" customWidth="1"/>
    <col min="12801" max="12801" width="60.42578125" customWidth="1"/>
    <col min="12802" max="12802" width="12.7109375" customWidth="1"/>
    <col min="12803" max="12803" width="10.7109375" customWidth="1"/>
    <col min="12804" max="12804" width="0" hidden="1" customWidth="1"/>
    <col min="12805" max="12805" width="12.140625" customWidth="1"/>
    <col min="13056" max="13056" width="7" customWidth="1"/>
    <col min="13057" max="13057" width="60.42578125" customWidth="1"/>
    <col min="13058" max="13058" width="12.7109375" customWidth="1"/>
    <col min="13059" max="13059" width="10.7109375" customWidth="1"/>
    <col min="13060" max="13060" width="0" hidden="1" customWidth="1"/>
    <col min="13061" max="13061" width="12.140625" customWidth="1"/>
    <col min="13312" max="13312" width="7" customWidth="1"/>
    <col min="13313" max="13313" width="60.42578125" customWidth="1"/>
    <col min="13314" max="13314" width="12.7109375" customWidth="1"/>
    <col min="13315" max="13315" width="10.7109375" customWidth="1"/>
    <col min="13316" max="13316" width="0" hidden="1" customWidth="1"/>
    <col min="13317" max="13317" width="12.140625" customWidth="1"/>
    <col min="13568" max="13568" width="7" customWidth="1"/>
    <col min="13569" max="13569" width="60.42578125" customWidth="1"/>
    <col min="13570" max="13570" width="12.7109375" customWidth="1"/>
    <col min="13571" max="13571" width="10.7109375" customWidth="1"/>
    <col min="13572" max="13572" width="0" hidden="1" customWidth="1"/>
    <col min="13573" max="13573" width="12.140625" customWidth="1"/>
    <col min="13824" max="13824" width="7" customWidth="1"/>
    <col min="13825" max="13825" width="60.42578125" customWidth="1"/>
    <col min="13826" max="13826" width="12.7109375" customWidth="1"/>
    <col min="13827" max="13827" width="10.7109375" customWidth="1"/>
    <col min="13828" max="13828" width="0" hidden="1" customWidth="1"/>
    <col min="13829" max="13829" width="12.140625" customWidth="1"/>
    <col min="14080" max="14080" width="7" customWidth="1"/>
    <col min="14081" max="14081" width="60.42578125" customWidth="1"/>
    <col min="14082" max="14082" width="12.7109375" customWidth="1"/>
    <col min="14083" max="14083" width="10.7109375" customWidth="1"/>
    <col min="14084" max="14084" width="0" hidden="1" customWidth="1"/>
    <col min="14085" max="14085" width="12.140625" customWidth="1"/>
    <col min="14336" max="14336" width="7" customWidth="1"/>
    <col min="14337" max="14337" width="60.42578125" customWidth="1"/>
    <col min="14338" max="14338" width="12.7109375" customWidth="1"/>
    <col min="14339" max="14339" width="10.7109375" customWidth="1"/>
    <col min="14340" max="14340" width="0" hidden="1" customWidth="1"/>
    <col min="14341" max="14341" width="12.140625" customWidth="1"/>
    <col min="14592" max="14592" width="7" customWidth="1"/>
    <col min="14593" max="14593" width="60.42578125" customWidth="1"/>
    <col min="14594" max="14594" width="12.7109375" customWidth="1"/>
    <col min="14595" max="14595" width="10.7109375" customWidth="1"/>
    <col min="14596" max="14596" width="0" hidden="1" customWidth="1"/>
    <col min="14597" max="14597" width="12.140625" customWidth="1"/>
    <col min="14848" max="14848" width="7" customWidth="1"/>
    <col min="14849" max="14849" width="60.42578125" customWidth="1"/>
    <col min="14850" max="14850" width="12.7109375" customWidth="1"/>
    <col min="14851" max="14851" width="10.7109375" customWidth="1"/>
    <col min="14852" max="14852" width="0" hidden="1" customWidth="1"/>
    <col min="14853" max="14853" width="12.140625" customWidth="1"/>
    <col min="15104" max="15104" width="7" customWidth="1"/>
    <col min="15105" max="15105" width="60.42578125" customWidth="1"/>
    <col min="15106" max="15106" width="12.7109375" customWidth="1"/>
    <col min="15107" max="15107" width="10.7109375" customWidth="1"/>
    <col min="15108" max="15108" width="0" hidden="1" customWidth="1"/>
    <col min="15109" max="15109" width="12.140625" customWidth="1"/>
    <col min="15360" max="15360" width="7" customWidth="1"/>
    <col min="15361" max="15361" width="60.42578125" customWidth="1"/>
    <col min="15362" max="15362" width="12.7109375" customWidth="1"/>
    <col min="15363" max="15363" width="10.7109375" customWidth="1"/>
    <col min="15364" max="15364" width="0" hidden="1" customWidth="1"/>
    <col min="15365" max="15365" width="12.140625" customWidth="1"/>
    <col min="15616" max="15616" width="7" customWidth="1"/>
    <col min="15617" max="15617" width="60.42578125" customWidth="1"/>
    <col min="15618" max="15618" width="12.7109375" customWidth="1"/>
    <col min="15619" max="15619" width="10.7109375" customWidth="1"/>
    <col min="15620" max="15620" width="0" hidden="1" customWidth="1"/>
    <col min="15621" max="15621" width="12.140625" customWidth="1"/>
    <col min="15872" max="15872" width="7" customWidth="1"/>
    <col min="15873" max="15873" width="60.42578125" customWidth="1"/>
    <col min="15874" max="15874" width="12.7109375" customWidth="1"/>
    <col min="15875" max="15875" width="10.7109375" customWidth="1"/>
    <col min="15876" max="15876" width="0" hidden="1" customWidth="1"/>
    <col min="15877" max="15877" width="12.140625" customWidth="1"/>
    <col min="16128" max="16128" width="7" customWidth="1"/>
    <col min="16129" max="16129" width="60.42578125" customWidth="1"/>
    <col min="16130" max="16130" width="12.7109375" customWidth="1"/>
    <col min="16131" max="16131" width="10.7109375" customWidth="1"/>
    <col min="16132" max="16132" width="0" hidden="1" customWidth="1"/>
    <col min="16133" max="16133" width="12.140625" customWidth="1"/>
  </cols>
  <sheetData>
    <row r="1" spans="1:8" ht="25.5" x14ac:dyDescent="0.2">
      <c r="A1" s="811" t="s">
        <v>0</v>
      </c>
      <c r="B1" s="812" t="s">
        <v>732</v>
      </c>
      <c r="C1" s="813" t="s">
        <v>963</v>
      </c>
      <c r="D1" s="814" t="s">
        <v>964</v>
      </c>
      <c r="E1" s="815" t="s">
        <v>965</v>
      </c>
    </row>
    <row r="2" spans="1:8" x14ac:dyDescent="0.2">
      <c r="A2" s="816"/>
      <c r="B2" s="2"/>
      <c r="C2" s="1"/>
      <c r="D2" s="3"/>
      <c r="E2" s="817"/>
    </row>
    <row r="3" spans="1:8" x14ac:dyDescent="0.2">
      <c r="A3" s="818" t="s">
        <v>39</v>
      </c>
      <c r="B3" s="480" t="s">
        <v>1</v>
      </c>
      <c r="C3" s="481">
        <f>C4+C7+C11+C12</f>
        <v>67050</v>
      </c>
      <c r="D3" s="481">
        <f t="shared" ref="D3:E3" si="0">D4+D7+D11+D12</f>
        <v>70500</v>
      </c>
      <c r="E3" s="819">
        <f t="shared" si="0"/>
        <v>78000</v>
      </c>
      <c r="H3" t="s">
        <v>60</v>
      </c>
    </row>
    <row r="4" spans="1:8" x14ac:dyDescent="0.2">
      <c r="A4" s="846">
        <v>1.1000000000000001</v>
      </c>
      <c r="B4" s="4" t="s">
        <v>2</v>
      </c>
      <c r="C4" s="5">
        <f>C5+C6</f>
        <v>67050</v>
      </c>
      <c r="D4" s="5">
        <f>D5+D6</f>
        <v>70500</v>
      </c>
      <c r="E4" s="820">
        <f>E5+E6</f>
        <v>78000</v>
      </c>
    </row>
    <row r="5" spans="1:8" x14ac:dyDescent="0.2">
      <c r="A5" s="846" t="s">
        <v>3</v>
      </c>
      <c r="B5" s="4" t="s">
        <v>4</v>
      </c>
      <c r="C5" s="6">
        <v>51700</v>
      </c>
      <c r="D5" s="6">
        <v>51700</v>
      </c>
      <c r="E5" s="821">
        <v>77000</v>
      </c>
    </row>
    <row r="6" spans="1:8" x14ac:dyDescent="0.2">
      <c r="A6" s="846" t="s">
        <v>5</v>
      </c>
      <c r="B6" s="4" t="s">
        <v>6</v>
      </c>
      <c r="C6" s="6">
        <v>15350</v>
      </c>
      <c r="D6" s="6">
        <v>18800</v>
      </c>
      <c r="E6" s="821">
        <v>1000</v>
      </c>
      <c r="F6" s="8"/>
    </row>
    <row r="7" spans="1:8" x14ac:dyDescent="0.2">
      <c r="A7" s="846">
        <v>1.2</v>
      </c>
      <c r="B7" s="4" t="s">
        <v>7</v>
      </c>
      <c r="C7" s="6">
        <f>C8+C9+C10</f>
        <v>0</v>
      </c>
      <c r="D7" s="6">
        <v>0</v>
      </c>
      <c r="E7" s="822">
        <v>0</v>
      </c>
    </row>
    <row r="8" spans="1:8" x14ac:dyDescent="0.2">
      <c r="A8" s="846" t="s">
        <v>8</v>
      </c>
      <c r="B8" s="4" t="s">
        <v>9</v>
      </c>
      <c r="C8" s="6">
        <f>C9+C10</f>
        <v>0</v>
      </c>
      <c r="D8" s="6">
        <v>0</v>
      </c>
      <c r="E8" s="822">
        <v>0</v>
      </c>
    </row>
    <row r="9" spans="1:8" x14ac:dyDescent="0.2">
      <c r="A9" s="846" t="s">
        <v>10</v>
      </c>
      <c r="B9" s="4" t="s">
        <v>11</v>
      </c>
      <c r="C9" s="6">
        <v>0</v>
      </c>
      <c r="D9" s="6">
        <v>0</v>
      </c>
      <c r="E9" s="821">
        <v>0</v>
      </c>
    </row>
    <row r="10" spans="1:8" x14ac:dyDescent="0.2">
      <c r="A10" s="846" t="s">
        <v>12</v>
      </c>
      <c r="B10" s="4" t="s">
        <v>13</v>
      </c>
      <c r="C10" s="6">
        <v>0</v>
      </c>
      <c r="D10" s="6">
        <v>0</v>
      </c>
      <c r="E10" s="821">
        <v>0</v>
      </c>
    </row>
    <row r="11" spans="1:8" x14ac:dyDescent="0.2">
      <c r="A11" s="846" t="s">
        <v>14</v>
      </c>
      <c r="B11" s="4" t="s">
        <v>15</v>
      </c>
      <c r="C11" s="7">
        <v>0</v>
      </c>
      <c r="D11" s="7">
        <v>0</v>
      </c>
      <c r="E11" s="821">
        <v>0</v>
      </c>
    </row>
    <row r="12" spans="1:8" ht="13.5" thickBot="1" x14ac:dyDescent="0.25">
      <c r="A12" s="846" t="s">
        <v>16</v>
      </c>
      <c r="B12" s="4" t="s">
        <v>536</v>
      </c>
      <c r="C12" s="7">
        <v>0</v>
      </c>
      <c r="D12" s="7">
        <v>0</v>
      </c>
      <c r="E12" s="821">
        <v>0</v>
      </c>
    </row>
    <row r="13" spans="1:8" ht="14.25" thickBot="1" x14ac:dyDescent="0.3">
      <c r="A13" s="780" t="s">
        <v>17</v>
      </c>
      <c r="B13" s="781" t="s">
        <v>683</v>
      </c>
      <c r="C13" s="778">
        <f>C14+C15+C16+C17+C18+C19+C20+C21+C22</f>
        <v>1084888</v>
      </c>
      <c r="D13" s="778">
        <f t="shared" ref="D13:E13" si="1">D14+D15+D16+D17+D18+D19+D20+D21+D22</f>
        <v>1116335</v>
      </c>
      <c r="E13" s="779">
        <f t="shared" si="1"/>
        <v>1222774</v>
      </c>
    </row>
    <row r="14" spans="1:8" x14ac:dyDescent="0.2">
      <c r="A14" s="823" t="s">
        <v>20</v>
      </c>
      <c r="B14" s="12" t="s">
        <v>684</v>
      </c>
      <c r="C14" s="22">
        <v>159396</v>
      </c>
      <c r="D14" s="883">
        <v>159396</v>
      </c>
      <c r="E14" s="884">
        <v>210597</v>
      </c>
    </row>
    <row r="15" spans="1:8" x14ac:dyDescent="0.2">
      <c r="A15" s="823" t="s">
        <v>21</v>
      </c>
      <c r="B15" s="12" t="s">
        <v>159</v>
      </c>
      <c r="C15" s="22">
        <v>420071</v>
      </c>
      <c r="D15" s="883">
        <v>482681</v>
      </c>
      <c r="E15" s="882">
        <v>488751</v>
      </c>
    </row>
    <row r="16" spans="1:8" x14ac:dyDescent="0.2">
      <c r="A16" s="823" t="s">
        <v>154</v>
      </c>
      <c r="B16" s="12" t="s">
        <v>163</v>
      </c>
      <c r="C16" s="22">
        <v>228178</v>
      </c>
      <c r="D16" s="883">
        <v>264094</v>
      </c>
      <c r="E16" s="882">
        <v>228866</v>
      </c>
    </row>
    <row r="17" spans="1:5" x14ac:dyDescent="0.2">
      <c r="A17" s="823" t="s">
        <v>23</v>
      </c>
      <c r="B17" s="12" t="s">
        <v>685</v>
      </c>
      <c r="C17" s="22">
        <v>57704</v>
      </c>
      <c r="D17" s="883">
        <v>58121</v>
      </c>
      <c r="E17" s="882">
        <v>68288</v>
      </c>
    </row>
    <row r="18" spans="1:5" x14ac:dyDescent="0.2">
      <c r="A18" s="824" t="s">
        <v>24</v>
      </c>
      <c r="B18" s="12" t="s">
        <v>170</v>
      </c>
      <c r="C18" s="22">
        <v>17795</v>
      </c>
      <c r="D18" s="22">
        <v>25639</v>
      </c>
      <c r="E18" s="830">
        <v>24886</v>
      </c>
    </row>
    <row r="19" spans="1:5" x14ac:dyDescent="0.2">
      <c r="A19" s="824" t="s">
        <v>25</v>
      </c>
      <c r="B19" s="12" t="s">
        <v>816</v>
      </c>
      <c r="C19" s="22">
        <v>74877</v>
      </c>
      <c r="D19" s="22">
        <v>0</v>
      </c>
      <c r="E19" s="830">
        <v>85552</v>
      </c>
    </row>
    <row r="20" spans="1:5" x14ac:dyDescent="0.2">
      <c r="A20" s="824" t="s">
        <v>669</v>
      </c>
      <c r="B20" s="12" t="s">
        <v>687</v>
      </c>
      <c r="C20" s="881">
        <v>0</v>
      </c>
      <c r="D20" s="881">
        <v>1098</v>
      </c>
      <c r="E20" s="882">
        <v>1748</v>
      </c>
    </row>
    <row r="21" spans="1:5" x14ac:dyDescent="0.2">
      <c r="A21" s="824" t="s">
        <v>670</v>
      </c>
      <c r="B21" s="12" t="s">
        <v>688</v>
      </c>
      <c r="C21" s="881">
        <v>0</v>
      </c>
      <c r="D21" s="881">
        <v>0</v>
      </c>
      <c r="E21" s="882"/>
    </row>
    <row r="22" spans="1:5" x14ac:dyDescent="0.2">
      <c r="A22" s="824" t="s">
        <v>671</v>
      </c>
      <c r="B22" s="12" t="s">
        <v>689</v>
      </c>
      <c r="C22" s="881">
        <f>C23+C24+C25+C26+C27+C28+C29</f>
        <v>126867</v>
      </c>
      <c r="D22" s="881">
        <f>D23+D24+D25+D26+D27+D28+D29</f>
        <v>125306</v>
      </c>
      <c r="E22" s="881">
        <f t="shared" ref="E22" si="2">E23+E24+E25+E26+E27+E28+E29</f>
        <v>114086</v>
      </c>
    </row>
    <row r="23" spans="1:5" x14ac:dyDescent="0.2">
      <c r="A23" s="824" t="s">
        <v>672</v>
      </c>
      <c r="B23" s="12" t="s">
        <v>690</v>
      </c>
      <c r="C23" s="881"/>
      <c r="D23" s="881"/>
      <c r="E23" s="882"/>
    </row>
    <row r="24" spans="1:5" x14ac:dyDescent="0.2">
      <c r="A24" s="824" t="s">
        <v>737</v>
      </c>
      <c r="B24" s="12" t="s">
        <v>691</v>
      </c>
      <c r="C24" s="881">
        <v>45780</v>
      </c>
      <c r="D24" s="881">
        <v>47626</v>
      </c>
      <c r="E24" s="882">
        <v>38000</v>
      </c>
    </row>
    <row r="25" spans="1:5" x14ac:dyDescent="0.2">
      <c r="A25" s="824" t="s">
        <v>738</v>
      </c>
      <c r="B25" s="12" t="s">
        <v>692</v>
      </c>
      <c r="C25" s="881"/>
      <c r="D25" s="881"/>
      <c r="E25" s="882"/>
    </row>
    <row r="26" spans="1:5" x14ac:dyDescent="0.2">
      <c r="A26" s="824" t="s">
        <v>739</v>
      </c>
      <c r="B26" s="12" t="s">
        <v>693</v>
      </c>
      <c r="C26" s="881">
        <v>2414</v>
      </c>
      <c r="D26" s="881">
        <v>1787</v>
      </c>
      <c r="E26" s="882">
        <v>3272</v>
      </c>
    </row>
    <row r="27" spans="1:5" x14ac:dyDescent="0.2">
      <c r="A27" s="824" t="s">
        <v>740</v>
      </c>
      <c r="B27" s="12" t="s">
        <v>694</v>
      </c>
      <c r="C27" s="881"/>
      <c r="D27" s="881"/>
      <c r="E27" s="882"/>
    </row>
    <row r="28" spans="1:5" x14ac:dyDescent="0.2">
      <c r="A28" s="824" t="s">
        <v>741</v>
      </c>
      <c r="B28" s="12" t="s">
        <v>695</v>
      </c>
      <c r="C28" s="881">
        <v>78673</v>
      </c>
      <c r="D28" s="881">
        <v>75893</v>
      </c>
      <c r="E28" s="882">
        <v>72814</v>
      </c>
    </row>
    <row r="29" spans="1:5" ht="13.5" thickBot="1" x14ac:dyDescent="0.25">
      <c r="A29" s="824" t="s">
        <v>742</v>
      </c>
      <c r="B29" s="12" t="s">
        <v>696</v>
      </c>
      <c r="C29" s="881"/>
      <c r="D29" s="881"/>
      <c r="E29" s="882"/>
    </row>
    <row r="30" spans="1:5" ht="13.5" thickBot="1" x14ac:dyDescent="0.25">
      <c r="A30" s="809" t="s">
        <v>81</v>
      </c>
      <c r="B30" s="777" t="s">
        <v>673</v>
      </c>
      <c r="C30" s="885">
        <f>C31+C39</f>
        <v>133500</v>
      </c>
      <c r="D30" s="885">
        <f t="shared" ref="D30:E30" si="3">D31+D39</f>
        <v>131041</v>
      </c>
      <c r="E30" s="900">
        <f t="shared" si="3"/>
        <v>131500</v>
      </c>
    </row>
    <row r="31" spans="1:5" x14ac:dyDescent="0.2">
      <c r="A31" s="824">
        <v>3.1</v>
      </c>
      <c r="B31" s="11" t="s">
        <v>26</v>
      </c>
      <c r="C31" s="7">
        <f>C32+C33+C34+C35+C36+C37</f>
        <v>132000</v>
      </c>
      <c r="D31" s="7">
        <f>D32+D33+D34+D35+D36+D37</f>
        <v>129541</v>
      </c>
      <c r="E31" s="821">
        <f>E32+E33+E34+E35+E36+E37</f>
        <v>130000</v>
      </c>
    </row>
    <row r="32" spans="1:5" x14ac:dyDescent="0.2">
      <c r="A32" s="826" t="s">
        <v>675</v>
      </c>
      <c r="B32" s="17" t="s">
        <v>27</v>
      </c>
      <c r="C32" s="18">
        <v>10000</v>
      </c>
      <c r="D32" s="19">
        <v>21391</v>
      </c>
      <c r="E32" s="827">
        <v>12500</v>
      </c>
    </row>
    <row r="33" spans="1:5" x14ac:dyDescent="0.2">
      <c r="A33" s="826" t="s">
        <v>676</v>
      </c>
      <c r="B33" s="17" t="s">
        <v>28</v>
      </c>
      <c r="C33" s="18">
        <v>0</v>
      </c>
      <c r="D33" s="19">
        <v>0</v>
      </c>
      <c r="E33" s="827">
        <v>0</v>
      </c>
    </row>
    <row r="34" spans="1:5" x14ac:dyDescent="0.2">
      <c r="A34" s="826" t="s">
        <v>677</v>
      </c>
      <c r="B34" s="17" t="s">
        <v>29</v>
      </c>
      <c r="C34" s="18">
        <v>11000</v>
      </c>
      <c r="D34" s="19">
        <v>10500</v>
      </c>
      <c r="E34" s="827">
        <v>12000</v>
      </c>
    </row>
    <row r="35" spans="1:5" x14ac:dyDescent="0.2">
      <c r="A35" s="826" t="s">
        <v>677</v>
      </c>
      <c r="B35" s="17" t="s">
        <v>30</v>
      </c>
      <c r="C35" s="18">
        <v>109000</v>
      </c>
      <c r="D35" s="19">
        <v>97000</v>
      </c>
      <c r="E35" s="827">
        <v>102500</v>
      </c>
    </row>
    <row r="36" spans="1:5" x14ac:dyDescent="0.2">
      <c r="A36" s="826" t="s">
        <v>678</v>
      </c>
      <c r="B36" s="17" t="s">
        <v>31</v>
      </c>
      <c r="C36" s="18">
        <v>2000</v>
      </c>
      <c r="D36" s="19">
        <v>650</v>
      </c>
      <c r="E36" s="827">
        <v>3000</v>
      </c>
    </row>
    <row r="37" spans="1:5" x14ac:dyDescent="0.2">
      <c r="A37" s="826" t="s">
        <v>679</v>
      </c>
      <c r="B37" s="17" t="s">
        <v>32</v>
      </c>
      <c r="C37" s="18">
        <v>0</v>
      </c>
      <c r="D37" s="18">
        <v>0</v>
      </c>
      <c r="E37" s="827">
        <v>0</v>
      </c>
    </row>
    <row r="38" spans="1:5" x14ac:dyDescent="0.2">
      <c r="A38" s="828" t="s">
        <v>680</v>
      </c>
      <c r="B38" s="16" t="s">
        <v>33</v>
      </c>
      <c r="C38" s="20">
        <v>0</v>
      </c>
      <c r="D38" s="21">
        <v>0</v>
      </c>
      <c r="E38" s="829">
        <v>0</v>
      </c>
    </row>
    <row r="39" spans="1:5" x14ac:dyDescent="0.2">
      <c r="A39" s="823">
        <v>3.2</v>
      </c>
      <c r="B39" s="12" t="s">
        <v>34</v>
      </c>
      <c r="C39" s="22">
        <v>1500</v>
      </c>
      <c r="D39" s="22">
        <v>1500</v>
      </c>
      <c r="E39" s="830">
        <f t="shared" ref="E39" si="4">E40+E41</f>
        <v>1500</v>
      </c>
    </row>
    <row r="40" spans="1:5" x14ac:dyDescent="0.2">
      <c r="A40" s="828" t="s">
        <v>681</v>
      </c>
      <c r="B40" s="16" t="s">
        <v>35</v>
      </c>
      <c r="C40" s="20">
        <v>200</v>
      </c>
      <c r="D40" s="21">
        <v>200</v>
      </c>
      <c r="E40" s="829">
        <v>200</v>
      </c>
    </row>
    <row r="41" spans="1:5" x14ac:dyDescent="0.2">
      <c r="A41" s="828" t="s">
        <v>682</v>
      </c>
      <c r="B41" s="16" t="s">
        <v>36</v>
      </c>
      <c r="C41" s="20">
        <v>1300</v>
      </c>
      <c r="D41" s="21">
        <v>1300</v>
      </c>
      <c r="E41" s="829">
        <v>1300</v>
      </c>
    </row>
    <row r="42" spans="1:5" ht="13.5" thickBot="1" x14ac:dyDescent="0.25">
      <c r="A42" s="828">
        <v>3.3</v>
      </c>
      <c r="B42" s="16" t="s">
        <v>674</v>
      </c>
      <c r="C42" s="20"/>
      <c r="D42" s="21"/>
      <c r="E42" s="829"/>
    </row>
    <row r="43" spans="1:5" ht="13.5" thickBot="1" x14ac:dyDescent="0.25">
      <c r="A43" s="953" t="s">
        <v>166</v>
      </c>
      <c r="B43" s="777" t="s">
        <v>18</v>
      </c>
      <c r="C43" s="802">
        <f>C44+C48+C49+C50+C51+C52+C53</f>
        <v>133262</v>
      </c>
      <c r="D43" s="802">
        <f t="shared" ref="D43:E43" si="5">D44+D48+D49+D50+D51+D52+D53</f>
        <v>70900</v>
      </c>
      <c r="E43" s="803">
        <f t="shared" si="5"/>
        <v>94247</v>
      </c>
    </row>
    <row r="44" spans="1:5" x14ac:dyDescent="0.2">
      <c r="A44" s="846">
        <v>4.0999999999999996</v>
      </c>
      <c r="B44" s="11" t="s">
        <v>19</v>
      </c>
      <c r="C44" s="13">
        <f>C45+C46+C47</f>
        <v>58850</v>
      </c>
      <c r="D44" s="13">
        <f t="shared" ref="D44:E44" si="6">D45+D46+D47</f>
        <v>58850</v>
      </c>
      <c r="E44" s="831">
        <f t="shared" si="6"/>
        <v>47004</v>
      </c>
    </row>
    <row r="45" spans="1:5" x14ac:dyDescent="0.2">
      <c r="A45" s="846" t="s">
        <v>743</v>
      </c>
      <c r="B45" s="12" t="s">
        <v>661</v>
      </c>
      <c r="C45" s="673">
        <v>45000</v>
      </c>
      <c r="D45" s="14">
        <v>45000</v>
      </c>
      <c r="E45" s="822">
        <v>32204</v>
      </c>
    </row>
    <row r="46" spans="1:5" x14ac:dyDescent="0.2">
      <c r="A46" s="846" t="s">
        <v>744</v>
      </c>
      <c r="B46" s="12" t="s">
        <v>662</v>
      </c>
      <c r="C46" s="13">
        <v>2000</v>
      </c>
      <c r="D46" s="15">
        <v>2000</v>
      </c>
      <c r="E46" s="822">
        <v>3000</v>
      </c>
    </row>
    <row r="47" spans="1:5" x14ac:dyDescent="0.2">
      <c r="A47" s="846" t="s">
        <v>745</v>
      </c>
      <c r="B47" s="12" t="s">
        <v>663</v>
      </c>
      <c r="C47" s="13">
        <v>11850</v>
      </c>
      <c r="D47" s="15">
        <v>11850</v>
      </c>
      <c r="E47" s="822">
        <v>11800</v>
      </c>
    </row>
    <row r="48" spans="1:5" x14ac:dyDescent="0.2">
      <c r="A48" s="846">
        <v>4.2</v>
      </c>
      <c r="B48" s="12" t="s">
        <v>664</v>
      </c>
      <c r="C48" s="13">
        <v>9550</v>
      </c>
      <c r="D48" s="15">
        <v>9550</v>
      </c>
      <c r="E48" s="822">
        <v>2500</v>
      </c>
    </row>
    <row r="49" spans="1:5" x14ac:dyDescent="0.2">
      <c r="A49" s="846">
        <v>4.3</v>
      </c>
      <c r="B49" s="12" t="s">
        <v>665</v>
      </c>
      <c r="C49" s="12"/>
      <c r="D49" s="15"/>
      <c r="E49" s="822"/>
    </row>
    <row r="50" spans="1:5" x14ac:dyDescent="0.2">
      <c r="A50" s="846">
        <v>4.4000000000000004</v>
      </c>
      <c r="B50" s="11" t="s">
        <v>22</v>
      </c>
      <c r="C50" s="13">
        <v>2500</v>
      </c>
      <c r="D50" s="13">
        <v>2500</v>
      </c>
      <c r="E50" s="831">
        <v>2500</v>
      </c>
    </row>
    <row r="51" spans="1:5" x14ac:dyDescent="0.2">
      <c r="A51" s="846">
        <v>4.5</v>
      </c>
      <c r="B51" s="11" t="s">
        <v>666</v>
      </c>
      <c r="C51" s="13">
        <v>62362</v>
      </c>
      <c r="D51" s="13">
        <v>0</v>
      </c>
      <c r="E51" s="831">
        <v>42243</v>
      </c>
    </row>
    <row r="52" spans="1:5" x14ac:dyDescent="0.2">
      <c r="A52" s="846">
        <v>4.5999999999999996</v>
      </c>
      <c r="B52" s="11" t="s">
        <v>667</v>
      </c>
      <c r="C52" s="13"/>
      <c r="D52" s="13"/>
      <c r="E52" s="831"/>
    </row>
    <row r="53" spans="1:5" x14ac:dyDescent="0.2">
      <c r="A53" s="846">
        <v>4.7</v>
      </c>
      <c r="B53" s="11" t="s">
        <v>668</v>
      </c>
      <c r="C53" s="13"/>
      <c r="D53" s="13"/>
      <c r="E53" s="831"/>
    </row>
    <row r="54" spans="1:5" ht="13.5" x14ac:dyDescent="0.25">
      <c r="A54" s="859" t="s">
        <v>38</v>
      </c>
      <c r="B54" s="484" t="s">
        <v>746</v>
      </c>
      <c r="C54" s="485">
        <f>C3+C13+C30+C43</f>
        <v>1418700</v>
      </c>
      <c r="D54" s="485">
        <f>D3+D13+D30+D43</f>
        <v>1388776</v>
      </c>
      <c r="E54" s="832">
        <f>E3+E13+E30+E43</f>
        <v>1526521</v>
      </c>
    </row>
    <row r="55" spans="1:5" x14ac:dyDescent="0.2">
      <c r="A55" s="833" t="s">
        <v>168</v>
      </c>
      <c r="B55" s="486" t="s">
        <v>40</v>
      </c>
      <c r="C55" s="487">
        <f>C56+C57</f>
        <v>0</v>
      </c>
      <c r="D55" s="487">
        <f>D56+D57</f>
        <v>0</v>
      </c>
      <c r="E55" s="834">
        <f>E56+E57</f>
        <v>0</v>
      </c>
    </row>
    <row r="56" spans="1:5" x14ac:dyDescent="0.2">
      <c r="A56" s="835">
        <v>5.0999999999999996</v>
      </c>
      <c r="B56" s="12" t="s">
        <v>41</v>
      </c>
      <c r="C56" s="23">
        <v>0</v>
      </c>
      <c r="D56" s="23">
        <v>0</v>
      </c>
      <c r="E56" s="610">
        <v>0</v>
      </c>
    </row>
    <row r="57" spans="1:5" x14ac:dyDescent="0.2">
      <c r="A57" s="824">
        <v>5.2</v>
      </c>
      <c r="B57" s="12" t="s">
        <v>42</v>
      </c>
      <c r="C57" s="7">
        <f>C58+C61+C62</f>
        <v>0</v>
      </c>
      <c r="D57" s="7">
        <v>0</v>
      </c>
      <c r="E57" s="821">
        <f>E58+E61+E62</f>
        <v>0</v>
      </c>
    </row>
    <row r="58" spans="1:5" x14ac:dyDescent="0.2">
      <c r="A58" s="824">
        <v>5.3</v>
      </c>
      <c r="B58" s="12" t="s">
        <v>43</v>
      </c>
      <c r="C58" s="7">
        <f>C59+C60</f>
        <v>0</v>
      </c>
      <c r="D58" s="7">
        <f>D59+D60</f>
        <v>0</v>
      </c>
      <c r="E58" s="821">
        <f>E59+E60</f>
        <v>0</v>
      </c>
    </row>
    <row r="59" spans="1:5" x14ac:dyDescent="0.2">
      <c r="A59" s="824" t="s">
        <v>747</v>
      </c>
      <c r="B59" s="12" t="s">
        <v>44</v>
      </c>
      <c r="C59" s="7">
        <v>0</v>
      </c>
      <c r="D59" s="7">
        <v>0</v>
      </c>
      <c r="E59" s="821">
        <v>0</v>
      </c>
    </row>
    <row r="60" spans="1:5" x14ac:dyDescent="0.2">
      <c r="A60" s="824" t="s">
        <v>748</v>
      </c>
      <c r="B60" s="12" t="s">
        <v>45</v>
      </c>
      <c r="C60" s="7">
        <v>0</v>
      </c>
      <c r="D60" s="7">
        <v>0</v>
      </c>
      <c r="E60" s="821">
        <v>0</v>
      </c>
    </row>
    <row r="61" spans="1:5" x14ac:dyDescent="0.2">
      <c r="A61" s="824">
        <v>5.4</v>
      </c>
      <c r="B61" s="12" t="s">
        <v>46</v>
      </c>
      <c r="C61" s="7">
        <v>0</v>
      </c>
      <c r="D61" s="7">
        <v>0</v>
      </c>
      <c r="E61" s="821">
        <v>0</v>
      </c>
    </row>
    <row r="62" spans="1:5" ht="12.75" customHeight="1" x14ac:dyDescent="0.2">
      <c r="A62" s="836">
        <v>5.5</v>
      </c>
      <c r="B62" s="24" t="s">
        <v>47</v>
      </c>
      <c r="C62" s="9">
        <v>0</v>
      </c>
      <c r="D62" s="9">
        <v>0</v>
      </c>
      <c r="E62" s="821">
        <v>0</v>
      </c>
    </row>
    <row r="63" spans="1:5" x14ac:dyDescent="0.2">
      <c r="A63" s="833" t="s">
        <v>189</v>
      </c>
      <c r="B63" s="488" t="s">
        <v>697</v>
      </c>
      <c r="C63" s="31">
        <f>C64</f>
        <v>311243</v>
      </c>
      <c r="D63" s="31">
        <f t="shared" ref="D63:E63" si="7">D64</f>
        <v>495583</v>
      </c>
      <c r="E63" s="837">
        <f t="shared" si="7"/>
        <v>212255</v>
      </c>
    </row>
    <row r="64" spans="1:5" x14ac:dyDescent="0.2">
      <c r="A64" s="838">
        <v>6.1</v>
      </c>
      <c r="B64" s="4" t="s">
        <v>698</v>
      </c>
      <c r="C64" s="5">
        <f>C65+C66</f>
        <v>311243</v>
      </c>
      <c r="D64" s="5">
        <f>D65+D66</f>
        <v>495583</v>
      </c>
      <c r="E64" s="820">
        <f>E65+E66</f>
        <v>212255</v>
      </c>
    </row>
    <row r="65" spans="1:5" x14ac:dyDescent="0.2">
      <c r="A65" s="838">
        <v>6.2</v>
      </c>
      <c r="B65" s="4" t="s">
        <v>699</v>
      </c>
      <c r="C65" s="15">
        <v>0</v>
      </c>
      <c r="D65" s="15">
        <v>0</v>
      </c>
      <c r="E65" s="839"/>
    </row>
    <row r="66" spans="1:5" ht="12" customHeight="1" x14ac:dyDescent="0.2">
      <c r="A66" s="838">
        <v>6.3</v>
      </c>
      <c r="B66" s="4" t="s">
        <v>700</v>
      </c>
      <c r="C66" s="15">
        <f>C67+C68+C69+C70</f>
        <v>311243</v>
      </c>
      <c r="D66" s="15">
        <f>D67+D68+D69+D70</f>
        <v>495583</v>
      </c>
      <c r="E66" s="15">
        <f t="shared" ref="E66" si="8">E67+E68+E69+E70</f>
        <v>212255</v>
      </c>
    </row>
    <row r="67" spans="1:5" x14ac:dyDescent="0.2">
      <c r="A67" s="840" t="s">
        <v>749</v>
      </c>
      <c r="B67" s="27" t="s">
        <v>701</v>
      </c>
      <c r="C67" s="15">
        <v>311243</v>
      </c>
      <c r="D67" s="15">
        <v>374487</v>
      </c>
      <c r="E67" s="821">
        <v>212255</v>
      </c>
    </row>
    <row r="68" spans="1:5" x14ac:dyDescent="0.2">
      <c r="A68" s="838" t="s">
        <v>750</v>
      </c>
      <c r="B68" s="4" t="s">
        <v>692</v>
      </c>
      <c r="C68" s="15">
        <v>0</v>
      </c>
      <c r="D68" s="15">
        <v>121096</v>
      </c>
      <c r="E68" s="841">
        <v>0</v>
      </c>
    </row>
    <row r="69" spans="1:5" x14ac:dyDescent="0.2">
      <c r="A69" s="838" t="s">
        <v>751</v>
      </c>
      <c r="B69" s="4" t="s">
        <v>702</v>
      </c>
      <c r="C69" s="15">
        <v>0</v>
      </c>
      <c r="D69" s="15">
        <v>0</v>
      </c>
      <c r="E69" s="841">
        <v>0</v>
      </c>
    </row>
    <row r="70" spans="1:5" ht="13.5" thickBot="1" x14ac:dyDescent="0.25">
      <c r="A70" s="838" t="s">
        <v>752</v>
      </c>
      <c r="B70" s="4" t="s">
        <v>703</v>
      </c>
      <c r="C70" s="15">
        <v>0</v>
      </c>
      <c r="D70" s="15"/>
      <c r="E70" s="839"/>
    </row>
    <row r="71" spans="1:5" ht="13.5" thickBot="1" x14ac:dyDescent="0.25">
      <c r="A71" s="791" t="s">
        <v>190</v>
      </c>
      <c r="B71" s="784" t="s">
        <v>704</v>
      </c>
      <c r="C71" s="782">
        <f>C72+C73+C74+C75</f>
        <v>0</v>
      </c>
      <c r="D71" s="782">
        <f t="shared" ref="D71:E71" si="9">D72+D73+D74+D75</f>
        <v>0</v>
      </c>
      <c r="E71" s="783">
        <f t="shared" si="9"/>
        <v>6700</v>
      </c>
    </row>
    <row r="72" spans="1:5" x14ac:dyDescent="0.2">
      <c r="A72" s="838">
        <v>7.1</v>
      </c>
      <c r="B72" s="4" t="s">
        <v>705</v>
      </c>
      <c r="C72" s="15"/>
      <c r="D72" s="15"/>
      <c r="E72" s="841">
        <v>0</v>
      </c>
    </row>
    <row r="73" spans="1:5" x14ac:dyDescent="0.2">
      <c r="A73" s="838">
        <v>7.2</v>
      </c>
      <c r="B73" s="4" t="s">
        <v>706</v>
      </c>
      <c r="C73" s="15">
        <v>0</v>
      </c>
      <c r="D73" s="6">
        <v>0</v>
      </c>
      <c r="E73" s="821">
        <v>3200</v>
      </c>
    </row>
    <row r="74" spans="1:5" x14ac:dyDescent="0.2">
      <c r="A74" s="838">
        <v>7.3</v>
      </c>
      <c r="B74" s="4" t="s">
        <v>707</v>
      </c>
      <c r="C74" s="15"/>
      <c r="D74" s="6"/>
      <c r="E74" s="821">
        <v>3500</v>
      </c>
    </row>
    <row r="75" spans="1:5" ht="13.5" thickBot="1" x14ac:dyDescent="0.25">
      <c r="A75" s="838">
        <v>7.4</v>
      </c>
      <c r="B75" s="4" t="s">
        <v>708</v>
      </c>
      <c r="C75" s="15"/>
      <c r="D75" s="6"/>
      <c r="E75" s="821"/>
    </row>
    <row r="76" spans="1:5" ht="13.5" thickBot="1" x14ac:dyDescent="0.25">
      <c r="A76" s="791" t="s">
        <v>191</v>
      </c>
      <c r="B76" s="784" t="s">
        <v>709</v>
      </c>
      <c r="C76" s="886">
        <f>C77+C78+C79</f>
        <v>0</v>
      </c>
      <c r="D76" s="886">
        <f t="shared" ref="D76:E76" si="10">D77+D78+D79</f>
        <v>0</v>
      </c>
      <c r="E76" s="886">
        <f t="shared" si="10"/>
        <v>0</v>
      </c>
    </row>
    <row r="77" spans="1:5" x14ac:dyDescent="0.2">
      <c r="A77" s="838">
        <v>8.1</v>
      </c>
      <c r="B77" s="4" t="s">
        <v>710</v>
      </c>
      <c r="C77" s="15"/>
      <c r="D77" s="6"/>
      <c r="E77" s="842"/>
    </row>
    <row r="78" spans="1:5" x14ac:dyDescent="0.2">
      <c r="A78" s="838">
        <v>8.1999999999999993</v>
      </c>
      <c r="B78" s="4" t="s">
        <v>711</v>
      </c>
      <c r="C78" s="15">
        <v>0</v>
      </c>
      <c r="D78" s="6"/>
      <c r="E78" s="821"/>
    </row>
    <row r="79" spans="1:5" ht="13.5" thickBot="1" x14ac:dyDescent="0.25">
      <c r="A79" s="838">
        <v>8.3000000000000007</v>
      </c>
      <c r="B79" s="4" t="s">
        <v>712</v>
      </c>
      <c r="C79" s="15"/>
      <c r="D79" s="6"/>
      <c r="E79" s="843"/>
    </row>
    <row r="80" spans="1:5" ht="14.25" thickBot="1" x14ac:dyDescent="0.3">
      <c r="A80" s="786" t="s">
        <v>49</v>
      </c>
      <c r="B80" s="785" t="s">
        <v>753</v>
      </c>
      <c r="C80" s="787">
        <f>C55+C63+C71+C76</f>
        <v>311243</v>
      </c>
      <c r="D80" s="787">
        <f t="shared" ref="D80:E80" si="11">D55+D63+D71+D76</f>
        <v>495583</v>
      </c>
      <c r="E80" s="787">
        <f t="shared" si="11"/>
        <v>218955</v>
      </c>
    </row>
    <row r="81" spans="1:13" ht="14.25" thickBot="1" x14ac:dyDescent="0.3">
      <c r="A81" s="786"/>
      <c r="B81" s="919" t="s">
        <v>371</v>
      </c>
      <c r="C81" s="787">
        <f>C54+C80</f>
        <v>1729943</v>
      </c>
      <c r="D81" s="787">
        <f t="shared" ref="D81:E81" si="12">D54+D80</f>
        <v>1884359</v>
      </c>
      <c r="E81" s="787">
        <f t="shared" si="12"/>
        <v>1745476</v>
      </c>
    </row>
    <row r="82" spans="1:13" ht="13.5" thickBot="1" x14ac:dyDescent="0.25">
      <c r="A82" s="887" t="s">
        <v>192</v>
      </c>
      <c r="B82" s="810" t="s">
        <v>713</v>
      </c>
      <c r="C82" s="888">
        <f>C83+C84+C85+C86</f>
        <v>641918</v>
      </c>
      <c r="D82" s="888">
        <f t="shared" ref="D82:E82" si="13">D83+D84+D85+D86</f>
        <v>685126</v>
      </c>
      <c r="E82" s="902">
        <f t="shared" si="13"/>
        <v>655239</v>
      </c>
    </row>
    <row r="83" spans="1:13" x14ac:dyDescent="0.2">
      <c r="A83" s="824">
        <v>9.1</v>
      </c>
      <c r="B83" s="790" t="s">
        <v>55</v>
      </c>
      <c r="C83" s="7">
        <v>13695</v>
      </c>
      <c r="D83" s="7">
        <v>14310</v>
      </c>
      <c r="E83" s="841">
        <v>6580</v>
      </c>
    </row>
    <row r="84" spans="1:13" x14ac:dyDescent="0.2">
      <c r="A84" s="824">
        <v>9.1999999999999993</v>
      </c>
      <c r="B84" s="790" t="s">
        <v>56</v>
      </c>
      <c r="C84" s="15">
        <v>0</v>
      </c>
      <c r="D84" s="15">
        <v>0</v>
      </c>
      <c r="E84" s="822">
        <v>0</v>
      </c>
    </row>
    <row r="85" spans="1:13" x14ac:dyDescent="0.2">
      <c r="A85" s="846">
        <v>9.3000000000000007</v>
      </c>
      <c r="B85" s="790" t="s">
        <v>57</v>
      </c>
      <c r="C85" s="7">
        <v>0</v>
      </c>
      <c r="D85" s="7"/>
      <c r="E85" s="821"/>
    </row>
    <row r="86" spans="1:13" ht="13.5" thickBot="1" x14ac:dyDescent="0.25">
      <c r="A86" s="824">
        <v>9.4</v>
      </c>
      <c r="B86" s="790" t="s">
        <v>58</v>
      </c>
      <c r="C86" s="15">
        <v>628223</v>
      </c>
      <c r="D86" s="6">
        <v>670816</v>
      </c>
      <c r="E86" s="822">
        <v>648659</v>
      </c>
    </row>
    <row r="87" spans="1:13" ht="13.5" thickBot="1" x14ac:dyDescent="0.25">
      <c r="A87" s="804" t="s">
        <v>238</v>
      </c>
      <c r="B87" s="797" t="s">
        <v>714</v>
      </c>
      <c r="C87" s="889">
        <f>C88+C89+C90</f>
        <v>0</v>
      </c>
      <c r="D87" s="889">
        <f t="shared" ref="D87:E87" si="14">D88+D89+D90</f>
        <v>0</v>
      </c>
      <c r="E87" s="889">
        <f t="shared" si="14"/>
        <v>0</v>
      </c>
    </row>
    <row r="88" spans="1:13" ht="12.75" customHeight="1" x14ac:dyDescent="0.25">
      <c r="A88" s="847">
        <v>10.1</v>
      </c>
      <c r="B88" s="793" t="s">
        <v>715</v>
      </c>
      <c r="C88" s="794"/>
      <c r="D88" s="794"/>
      <c r="E88" s="848"/>
    </row>
    <row r="89" spans="1:13" x14ac:dyDescent="0.2">
      <c r="A89" s="849">
        <v>10.199999999999999</v>
      </c>
      <c r="B89" s="4" t="s">
        <v>716</v>
      </c>
      <c r="C89" s="15">
        <v>0</v>
      </c>
      <c r="D89" s="6">
        <v>0</v>
      </c>
      <c r="E89" s="822">
        <v>0</v>
      </c>
      <c r="F89" s="30"/>
    </row>
    <row r="90" spans="1:13" ht="13.5" thickBot="1" x14ac:dyDescent="0.25">
      <c r="A90" s="849">
        <v>10.3</v>
      </c>
      <c r="B90" s="806" t="s">
        <v>717</v>
      </c>
      <c r="C90" s="795"/>
      <c r="D90" s="796"/>
      <c r="E90" s="850"/>
      <c r="F90" s="30"/>
    </row>
    <row r="91" spans="1:13" ht="13.5" thickBot="1" x14ac:dyDescent="0.25">
      <c r="A91" s="805" t="s">
        <v>239</v>
      </c>
      <c r="B91" s="798" t="s">
        <v>765</v>
      </c>
      <c r="C91" s="890">
        <f>C92+C93+C94</f>
        <v>200436</v>
      </c>
      <c r="D91" s="890">
        <f t="shared" ref="D91:E91" si="15">D92+D93+D94</f>
        <v>219872</v>
      </c>
      <c r="E91" s="890">
        <f t="shared" si="15"/>
        <v>279302</v>
      </c>
      <c r="F91" s="30"/>
    </row>
    <row r="92" spans="1:13" x14ac:dyDescent="0.2">
      <c r="A92" s="849">
        <v>11.1</v>
      </c>
      <c r="B92" s="4" t="s">
        <v>718</v>
      </c>
      <c r="C92" s="915"/>
      <c r="D92" s="915"/>
      <c r="E92" s="916"/>
      <c r="F92" s="30"/>
    </row>
    <row r="93" spans="1:13" x14ac:dyDescent="0.2">
      <c r="A93" s="849">
        <v>11.2</v>
      </c>
      <c r="B93" s="4" t="s">
        <v>719</v>
      </c>
      <c r="C93" s="915"/>
      <c r="D93" s="915"/>
      <c r="E93" s="917"/>
      <c r="F93" s="30"/>
    </row>
    <row r="94" spans="1:13" ht="13.5" thickBot="1" x14ac:dyDescent="0.25">
      <c r="A94" s="912">
        <v>11.3</v>
      </c>
      <c r="B94" s="790" t="s">
        <v>606</v>
      </c>
      <c r="C94" s="915">
        <v>200436</v>
      </c>
      <c r="D94" s="915">
        <v>219872</v>
      </c>
      <c r="E94" s="918">
        <v>279302</v>
      </c>
      <c r="F94" s="30"/>
    </row>
    <row r="95" spans="1:13" ht="14.25" thickBot="1" x14ac:dyDescent="0.3">
      <c r="A95" s="807" t="s">
        <v>50</v>
      </c>
      <c r="B95" s="799" t="s">
        <v>754</v>
      </c>
      <c r="C95" s="787">
        <f>C82+C87+C91</f>
        <v>842354</v>
      </c>
      <c r="D95" s="787">
        <f t="shared" ref="D95:E95" si="16">D82+D87+D91</f>
        <v>904998</v>
      </c>
      <c r="E95" s="788">
        <f t="shared" si="16"/>
        <v>934541</v>
      </c>
      <c r="F95" s="30"/>
    </row>
    <row r="96" spans="1:13" ht="13.5" thickBot="1" x14ac:dyDescent="0.25">
      <c r="A96" s="1633" t="s">
        <v>736</v>
      </c>
      <c r="B96" s="1634"/>
      <c r="C96" s="792">
        <f>C81+C95</f>
        <v>2572297</v>
      </c>
      <c r="D96" s="792">
        <f t="shared" ref="D96:E96" si="17">D81+D95</f>
        <v>2789357</v>
      </c>
      <c r="E96" s="792">
        <f t="shared" si="17"/>
        <v>2680017</v>
      </c>
      <c r="L96" s="1157"/>
      <c r="M96" s="1158"/>
    </row>
    <row r="97" spans="1:13" s="668" customFormat="1" ht="15.75" customHeight="1" x14ac:dyDescent="0.2">
      <c r="A97" s="1637" t="s">
        <v>0</v>
      </c>
      <c r="B97" s="1639" t="s">
        <v>636</v>
      </c>
      <c r="C97" s="1641" t="s">
        <v>955</v>
      </c>
      <c r="D97" s="1641" t="s">
        <v>966</v>
      </c>
      <c r="E97" s="1631" t="s">
        <v>967</v>
      </c>
      <c r="L97" s="1159"/>
      <c r="M97" s="891"/>
    </row>
    <row r="98" spans="1:13" s="668" customFormat="1" ht="11.25" customHeight="1" x14ac:dyDescent="0.2">
      <c r="A98" s="1638"/>
      <c r="B98" s="1640"/>
      <c r="C98" s="1642"/>
      <c r="D98" s="1642"/>
      <c r="E98" s="1632"/>
      <c r="L98" s="1159"/>
      <c r="M98" s="891"/>
    </row>
    <row r="99" spans="1:13" x14ac:dyDescent="0.2">
      <c r="A99" s="954" t="s">
        <v>39</v>
      </c>
      <c r="B99" s="491" t="s">
        <v>64</v>
      </c>
      <c r="C99" s="31">
        <f>C100+C101+C102+C103+C108</f>
        <v>281181</v>
      </c>
      <c r="D99" s="31">
        <f t="shared" ref="D99:E99" si="18">D100+D101+D102+D103+D108</f>
        <v>304732</v>
      </c>
      <c r="E99" s="31">
        <f t="shared" si="18"/>
        <v>363882</v>
      </c>
      <c r="L99" s="1159"/>
      <c r="M99" s="891"/>
    </row>
    <row r="100" spans="1:13" x14ac:dyDescent="0.2">
      <c r="A100" s="851">
        <v>1.1000000000000001</v>
      </c>
      <c r="B100" s="37" t="s">
        <v>65</v>
      </c>
      <c r="C100" s="7">
        <v>150944</v>
      </c>
      <c r="D100" s="7">
        <v>157869</v>
      </c>
      <c r="E100" s="821">
        <v>205353</v>
      </c>
      <c r="L100" s="1159"/>
      <c r="M100" s="891"/>
    </row>
    <row r="101" spans="1:13" x14ac:dyDescent="0.2">
      <c r="A101" s="851" t="s">
        <v>3</v>
      </c>
      <c r="B101" s="37" t="s">
        <v>66</v>
      </c>
      <c r="C101" s="7">
        <v>19837</v>
      </c>
      <c r="D101" s="7">
        <v>20308</v>
      </c>
      <c r="E101" s="821">
        <v>25500</v>
      </c>
      <c r="L101" s="1160"/>
      <c r="M101" s="891"/>
    </row>
    <row r="102" spans="1:13" x14ac:dyDescent="0.2">
      <c r="A102" s="851" t="s">
        <v>5</v>
      </c>
      <c r="B102" s="4" t="s">
        <v>67</v>
      </c>
      <c r="C102" s="7">
        <v>110400</v>
      </c>
      <c r="D102" s="7">
        <v>126555</v>
      </c>
      <c r="E102" s="821">
        <v>132691</v>
      </c>
      <c r="L102" s="1160"/>
      <c r="M102" s="891"/>
    </row>
    <row r="103" spans="1:13" x14ac:dyDescent="0.2">
      <c r="A103" s="851" t="s">
        <v>755</v>
      </c>
      <c r="B103" s="4" t="s">
        <v>68</v>
      </c>
      <c r="C103" s="7">
        <v>0</v>
      </c>
      <c r="D103" s="7">
        <v>0</v>
      </c>
      <c r="E103" s="821">
        <v>338</v>
      </c>
      <c r="L103" s="1160"/>
      <c r="M103" s="891"/>
    </row>
    <row r="104" spans="1:13" x14ac:dyDescent="0.2">
      <c r="A104" s="851" t="s">
        <v>756</v>
      </c>
      <c r="B104" s="12" t="s">
        <v>69</v>
      </c>
      <c r="C104" s="7">
        <v>0</v>
      </c>
      <c r="D104" s="7">
        <v>0</v>
      </c>
      <c r="E104" s="821"/>
      <c r="L104" s="1160"/>
      <c r="M104" s="891"/>
    </row>
    <row r="105" spans="1:13" x14ac:dyDescent="0.2">
      <c r="A105" s="851" t="s">
        <v>757</v>
      </c>
      <c r="B105" s="12" t="s">
        <v>70</v>
      </c>
      <c r="C105" s="7">
        <v>0</v>
      </c>
      <c r="D105" s="7">
        <v>0</v>
      </c>
      <c r="E105" s="821"/>
      <c r="L105" s="1160"/>
      <c r="M105" s="891"/>
    </row>
    <row r="106" spans="1:13" x14ac:dyDescent="0.2">
      <c r="A106" s="849" t="s">
        <v>758</v>
      </c>
      <c r="B106" s="12" t="s">
        <v>71</v>
      </c>
      <c r="C106" s="7">
        <v>0</v>
      </c>
      <c r="D106" s="7">
        <v>0</v>
      </c>
      <c r="E106" s="821"/>
      <c r="F106" s="8"/>
      <c r="L106" s="1160"/>
      <c r="M106" s="891"/>
    </row>
    <row r="107" spans="1:13" x14ac:dyDescent="0.2">
      <c r="A107" s="849" t="s">
        <v>759</v>
      </c>
      <c r="B107" s="12" t="s">
        <v>72</v>
      </c>
      <c r="C107" s="7">
        <v>0</v>
      </c>
      <c r="D107" s="7">
        <v>0</v>
      </c>
      <c r="E107" s="821">
        <v>0</v>
      </c>
      <c r="L107" s="1160"/>
      <c r="M107" s="891"/>
    </row>
    <row r="108" spans="1:13" x14ac:dyDescent="0.2">
      <c r="A108" s="852">
        <v>1.2</v>
      </c>
      <c r="B108" s="38" t="s">
        <v>73</v>
      </c>
      <c r="C108" s="9">
        <v>0</v>
      </c>
      <c r="D108" s="9">
        <v>0</v>
      </c>
      <c r="E108" s="853">
        <v>0</v>
      </c>
      <c r="L108" s="1160"/>
      <c r="M108" s="891"/>
    </row>
    <row r="109" spans="1:13" x14ac:dyDescent="0.2">
      <c r="A109" s="861">
        <v>2</v>
      </c>
      <c r="B109" s="482" t="s">
        <v>761</v>
      </c>
      <c r="C109" s="492">
        <f>C110+C119+C120+C121</f>
        <v>1066339</v>
      </c>
      <c r="D109" s="492">
        <f t="shared" ref="D109:E109" si="19">D110+D119+D120</f>
        <v>1088418</v>
      </c>
      <c r="E109" s="903">
        <f t="shared" si="19"/>
        <v>1147688</v>
      </c>
      <c r="L109" s="1160"/>
      <c r="M109" s="891"/>
    </row>
    <row r="110" spans="1:13" x14ac:dyDescent="0.2">
      <c r="A110" s="865">
        <v>2.1</v>
      </c>
      <c r="B110" s="39" t="s">
        <v>74</v>
      </c>
      <c r="C110" s="23">
        <f>C111+C112+C113+C114</f>
        <v>1056339</v>
      </c>
      <c r="D110" s="23">
        <f>D111+D112+D113+D114</f>
        <v>1078418</v>
      </c>
      <c r="E110" s="610">
        <f>E111+E112+E113+E114</f>
        <v>1137688</v>
      </c>
      <c r="L110" s="1160"/>
      <c r="M110" s="891"/>
    </row>
    <row r="111" spans="1:13" x14ac:dyDescent="0.2">
      <c r="A111" s="855" t="s">
        <v>20</v>
      </c>
      <c r="B111" s="16" t="s">
        <v>530</v>
      </c>
      <c r="C111" s="40">
        <v>138985</v>
      </c>
      <c r="D111" s="40">
        <v>136890</v>
      </c>
      <c r="E111" s="827">
        <v>146070</v>
      </c>
      <c r="L111" s="1160"/>
      <c r="M111" s="891"/>
    </row>
    <row r="112" spans="1:13" x14ac:dyDescent="0.2">
      <c r="A112" s="855" t="s">
        <v>21</v>
      </c>
      <c r="B112" s="16" t="s">
        <v>529</v>
      </c>
      <c r="C112" s="40">
        <v>11976</v>
      </c>
      <c r="D112" s="40">
        <v>13371</v>
      </c>
      <c r="E112" s="827">
        <v>16693</v>
      </c>
      <c r="L112" s="1160"/>
      <c r="M112" s="891"/>
    </row>
    <row r="113" spans="1:13" x14ac:dyDescent="0.2">
      <c r="A113" s="855" t="s">
        <v>154</v>
      </c>
      <c r="B113" s="17" t="s">
        <v>531</v>
      </c>
      <c r="C113" s="40">
        <v>178091</v>
      </c>
      <c r="D113" s="40">
        <v>189091</v>
      </c>
      <c r="E113" s="827">
        <v>159346</v>
      </c>
      <c r="F113" s="8"/>
      <c r="L113" s="1161"/>
      <c r="M113" s="1162"/>
    </row>
    <row r="114" spans="1:13" x14ac:dyDescent="0.2">
      <c r="A114" s="855" t="s">
        <v>23</v>
      </c>
      <c r="B114" s="17" t="s">
        <v>532</v>
      </c>
      <c r="C114" s="40">
        <f>C115+C116+C117+C118</f>
        <v>727287</v>
      </c>
      <c r="D114" s="40">
        <f>D115+D116+D117+D118</f>
        <v>739066</v>
      </c>
      <c r="E114" s="856">
        <f>E115+E116+E117+E118</f>
        <v>815579</v>
      </c>
      <c r="L114" s="1160"/>
      <c r="M114" s="1010"/>
    </row>
    <row r="115" spans="1:13" x14ac:dyDescent="0.2">
      <c r="A115" s="855" t="s">
        <v>75</v>
      </c>
      <c r="B115" s="16" t="s">
        <v>76</v>
      </c>
      <c r="C115" s="40">
        <v>688596</v>
      </c>
      <c r="D115" s="40">
        <v>694845</v>
      </c>
      <c r="E115" s="827">
        <v>772384</v>
      </c>
      <c r="L115" s="1163"/>
      <c r="M115" s="1164"/>
    </row>
    <row r="116" spans="1:13" x14ac:dyDescent="0.2">
      <c r="A116" s="855" t="s">
        <v>760</v>
      </c>
      <c r="B116" s="16" t="s">
        <v>533</v>
      </c>
      <c r="C116" s="40">
        <v>5900</v>
      </c>
      <c r="D116" s="40">
        <v>11430</v>
      </c>
      <c r="E116" s="827">
        <v>10500</v>
      </c>
      <c r="L116" s="1163"/>
      <c r="M116" s="1164"/>
    </row>
    <row r="117" spans="1:13" x14ac:dyDescent="0.2">
      <c r="A117" s="855" t="s">
        <v>77</v>
      </c>
      <c r="B117" s="16" t="s">
        <v>720</v>
      </c>
      <c r="C117" s="40">
        <v>32791</v>
      </c>
      <c r="D117" s="40">
        <v>32791</v>
      </c>
      <c r="E117" s="827">
        <v>32695</v>
      </c>
      <c r="L117" s="1163"/>
      <c r="M117" s="1164"/>
    </row>
    <row r="118" spans="1:13" x14ac:dyDescent="0.2">
      <c r="A118" s="855" t="s">
        <v>78</v>
      </c>
      <c r="B118" s="16" t="s">
        <v>79</v>
      </c>
      <c r="C118" s="40">
        <v>0</v>
      </c>
      <c r="D118" s="40">
        <v>0</v>
      </c>
      <c r="E118" s="827">
        <v>0</v>
      </c>
      <c r="L118" s="1163"/>
      <c r="M118" s="1164"/>
    </row>
    <row r="119" spans="1:13" x14ac:dyDescent="0.2">
      <c r="A119" s="835">
        <v>2.2000000000000002</v>
      </c>
      <c r="B119" s="12" t="s">
        <v>80</v>
      </c>
      <c r="C119" s="15">
        <v>0</v>
      </c>
      <c r="D119" s="15">
        <v>0</v>
      </c>
      <c r="E119" s="821">
        <v>0</v>
      </c>
      <c r="F119" s="8"/>
      <c r="L119" s="1163"/>
      <c r="M119" s="1164"/>
    </row>
    <row r="120" spans="1:13" x14ac:dyDescent="0.2">
      <c r="A120" s="835">
        <v>2.2999999999999998</v>
      </c>
      <c r="B120" s="12" t="s">
        <v>721</v>
      </c>
      <c r="C120" s="892">
        <v>10000</v>
      </c>
      <c r="D120" s="7">
        <v>10000</v>
      </c>
      <c r="E120" s="825">
        <v>10000</v>
      </c>
      <c r="L120" s="1163"/>
      <c r="M120" s="1164"/>
    </row>
    <row r="121" spans="1:13" ht="13.5" thickBot="1" x14ac:dyDescent="0.25">
      <c r="A121" s="835">
        <v>2.4</v>
      </c>
      <c r="B121" s="12" t="s">
        <v>82</v>
      </c>
      <c r="C121" s="7"/>
      <c r="D121" s="7">
        <v>0</v>
      </c>
      <c r="E121" s="821">
        <v>0</v>
      </c>
      <c r="L121" s="1165"/>
      <c r="M121" s="1166"/>
    </row>
    <row r="122" spans="1:13" ht="15" customHeight="1" thickBot="1" x14ac:dyDescent="0.3">
      <c r="A122" s="786" t="s">
        <v>83</v>
      </c>
      <c r="B122" s="897" t="s">
        <v>762</v>
      </c>
      <c r="C122" s="898">
        <f>C99+C109+C121</f>
        <v>1347520</v>
      </c>
      <c r="D122" s="898">
        <f>D99+D109+D121</f>
        <v>1393150</v>
      </c>
      <c r="E122" s="899">
        <f>E99+E109+E121</f>
        <v>1511570</v>
      </c>
      <c r="L122" s="1159"/>
      <c r="M122" s="891"/>
    </row>
    <row r="123" spans="1:13" x14ac:dyDescent="0.2">
      <c r="A123" s="893" t="s">
        <v>81</v>
      </c>
      <c r="B123" s="894" t="s">
        <v>84</v>
      </c>
      <c r="C123" s="895">
        <f>C124+C125</f>
        <v>0</v>
      </c>
      <c r="D123" s="895">
        <f>D124+D125</f>
        <v>0</v>
      </c>
      <c r="E123" s="896">
        <f>E124+E125</f>
        <v>0</v>
      </c>
      <c r="L123" s="1165"/>
      <c r="M123" s="1166"/>
    </row>
    <row r="124" spans="1:13" x14ac:dyDescent="0.2">
      <c r="A124" s="851">
        <v>3.1</v>
      </c>
      <c r="B124" s="41" t="s">
        <v>85</v>
      </c>
      <c r="C124" s="7">
        <v>0</v>
      </c>
      <c r="D124" s="7"/>
      <c r="E124" s="821"/>
      <c r="L124" s="1165"/>
      <c r="M124" s="1166"/>
    </row>
    <row r="125" spans="1:13" ht="12" customHeight="1" x14ac:dyDescent="0.2">
      <c r="A125" s="851">
        <v>3.2</v>
      </c>
      <c r="B125" s="41" t="s">
        <v>86</v>
      </c>
      <c r="C125" s="10">
        <v>0</v>
      </c>
      <c r="D125" s="10">
        <v>0</v>
      </c>
      <c r="E125" s="612">
        <v>0</v>
      </c>
      <c r="L125" s="1165"/>
      <c r="M125" s="1166"/>
    </row>
    <row r="126" spans="1:13" ht="16.5" customHeight="1" x14ac:dyDescent="0.2">
      <c r="A126" s="833" t="s">
        <v>166</v>
      </c>
      <c r="B126" s="488" t="s">
        <v>87</v>
      </c>
      <c r="C126" s="904">
        <f>C127+C132+C135++C136+C137</f>
        <v>1024341</v>
      </c>
      <c r="D126" s="904">
        <f t="shared" ref="D126:E126" si="20">D127+D132+D135++D136+D137</f>
        <v>1176335</v>
      </c>
      <c r="E126" s="913">
        <f t="shared" si="20"/>
        <v>889145</v>
      </c>
      <c r="L126" s="1167"/>
      <c r="M126" s="1162"/>
    </row>
    <row r="127" spans="1:13" x14ac:dyDescent="0.2">
      <c r="A127" s="849">
        <v>4.0999999999999996</v>
      </c>
      <c r="B127" s="41" t="s">
        <v>88</v>
      </c>
      <c r="C127" s="5">
        <f>C128+C130</f>
        <v>900762</v>
      </c>
      <c r="D127" s="5">
        <f t="shared" ref="D127:E127" si="21">D128+D130</f>
        <v>1015173</v>
      </c>
      <c r="E127" s="820">
        <f t="shared" si="21"/>
        <v>819155</v>
      </c>
      <c r="L127" s="1168"/>
      <c r="M127" s="1010"/>
    </row>
    <row r="128" spans="1:13" x14ac:dyDescent="0.2">
      <c r="A128" s="857" t="s">
        <v>743</v>
      </c>
      <c r="B128" s="16" t="s">
        <v>534</v>
      </c>
      <c r="C128" s="15">
        <v>886062</v>
      </c>
      <c r="D128" s="6">
        <v>993689</v>
      </c>
      <c r="E128" s="821">
        <v>779555</v>
      </c>
      <c r="L128" s="1168"/>
      <c r="M128" s="891"/>
    </row>
    <row r="129" spans="1:13" x14ac:dyDescent="0.2">
      <c r="A129" s="857" t="s">
        <v>766</v>
      </c>
      <c r="B129" s="16" t="s">
        <v>722</v>
      </c>
      <c r="C129" s="15"/>
      <c r="D129" s="6"/>
      <c r="E129" s="821"/>
      <c r="L129" s="1168"/>
      <c r="M129" s="891"/>
    </row>
    <row r="130" spans="1:13" x14ac:dyDescent="0.2">
      <c r="A130" s="849">
        <v>4.2</v>
      </c>
      <c r="B130" s="41" t="s">
        <v>89</v>
      </c>
      <c r="C130" s="15">
        <v>14700</v>
      </c>
      <c r="D130" s="15">
        <v>21484</v>
      </c>
      <c r="E130" s="839">
        <v>39600</v>
      </c>
      <c r="L130" s="1168"/>
      <c r="M130" s="891"/>
    </row>
    <row r="131" spans="1:13" x14ac:dyDescent="0.2">
      <c r="A131" s="849" t="s">
        <v>767</v>
      </c>
      <c r="B131" s="41" t="s">
        <v>723</v>
      </c>
      <c r="C131" s="15"/>
      <c r="D131" s="15"/>
      <c r="E131" s="839"/>
      <c r="L131" s="1168"/>
      <c r="M131" s="891"/>
    </row>
    <row r="132" spans="1:13" x14ac:dyDescent="0.2">
      <c r="A132" s="835">
        <v>4.3</v>
      </c>
      <c r="B132" s="4" t="s">
        <v>90</v>
      </c>
      <c r="C132" s="15">
        <f>C133+C134</f>
        <v>0</v>
      </c>
      <c r="D132" s="15">
        <f t="shared" ref="D132:E132" si="22">D133+D134</f>
        <v>43465</v>
      </c>
      <c r="E132" s="839">
        <f t="shared" si="22"/>
        <v>0</v>
      </c>
      <c r="L132" s="1168"/>
      <c r="M132" s="891"/>
    </row>
    <row r="133" spans="1:13" x14ac:dyDescent="0.2">
      <c r="A133" s="855" t="s">
        <v>768</v>
      </c>
      <c r="B133" s="16" t="s">
        <v>91</v>
      </c>
      <c r="C133" s="15">
        <v>0</v>
      </c>
      <c r="D133" s="6">
        <v>43465</v>
      </c>
      <c r="E133" s="827">
        <v>0</v>
      </c>
      <c r="L133" s="1168"/>
      <c r="M133" s="1010"/>
    </row>
    <row r="134" spans="1:13" x14ac:dyDescent="0.2">
      <c r="A134" s="855" t="s">
        <v>769</v>
      </c>
      <c r="B134" s="16" t="s">
        <v>92</v>
      </c>
      <c r="C134" s="6">
        <v>0</v>
      </c>
      <c r="D134" s="6">
        <v>0</v>
      </c>
      <c r="E134" s="827">
        <v>0</v>
      </c>
      <c r="L134" s="1168"/>
      <c r="M134" s="1010"/>
    </row>
    <row r="135" spans="1:13" x14ac:dyDescent="0.2">
      <c r="A135" s="835">
        <v>4.4000000000000004</v>
      </c>
      <c r="B135" s="12" t="s">
        <v>93</v>
      </c>
      <c r="C135" s="6">
        <v>0</v>
      </c>
      <c r="D135" s="6">
        <v>0</v>
      </c>
      <c r="E135" s="821">
        <v>0</v>
      </c>
      <c r="L135" s="1168"/>
      <c r="M135" s="1010"/>
    </row>
    <row r="136" spans="1:13" x14ac:dyDescent="0.2">
      <c r="A136" s="835">
        <v>4.5</v>
      </c>
      <c r="B136" s="12" t="s">
        <v>637</v>
      </c>
      <c r="C136" s="6">
        <v>30078</v>
      </c>
      <c r="D136" s="6">
        <v>30078</v>
      </c>
      <c r="E136" s="821">
        <v>7154</v>
      </c>
      <c r="L136" s="1168"/>
      <c r="M136" s="1010"/>
    </row>
    <row r="137" spans="1:13" ht="13.5" x14ac:dyDescent="0.25">
      <c r="A137" s="858" t="s">
        <v>770</v>
      </c>
      <c r="B137" s="24" t="s">
        <v>535</v>
      </c>
      <c r="C137" s="29">
        <v>93501</v>
      </c>
      <c r="D137" s="29">
        <v>87619</v>
      </c>
      <c r="E137" s="853">
        <v>62836</v>
      </c>
      <c r="L137" s="1169"/>
      <c r="M137" s="1170"/>
    </row>
    <row r="138" spans="1:13" ht="13.5" x14ac:dyDescent="0.25">
      <c r="A138" s="859" t="s">
        <v>49</v>
      </c>
      <c r="B138" s="489" t="s">
        <v>817</v>
      </c>
      <c r="C138" s="493">
        <f>C123+C126</f>
        <v>1024341</v>
      </c>
      <c r="D138" s="493">
        <f>D123+D126</f>
        <v>1176335</v>
      </c>
      <c r="E138" s="860">
        <f>E123+E126</f>
        <v>889145</v>
      </c>
      <c r="L138" s="1171"/>
      <c r="M138" s="1172"/>
    </row>
    <row r="139" spans="1:13" x14ac:dyDescent="0.2">
      <c r="A139" s="1635" t="s">
        <v>94</v>
      </c>
      <c r="B139" s="1636"/>
      <c r="C139" s="483">
        <f>C122+C138</f>
        <v>2371861</v>
      </c>
      <c r="D139" s="483">
        <f t="shared" ref="D139:E139" si="23">D122+D138</f>
        <v>2569485</v>
      </c>
      <c r="E139" s="854">
        <f t="shared" si="23"/>
        <v>2400715</v>
      </c>
      <c r="L139" s="1173"/>
      <c r="M139" s="891"/>
    </row>
    <row r="140" spans="1:13" x14ac:dyDescent="0.2">
      <c r="A140" s="862" t="s">
        <v>168</v>
      </c>
      <c r="B140" s="789" t="s">
        <v>724</v>
      </c>
      <c r="C140" s="494">
        <f>C141+C142+C143</f>
        <v>0</v>
      </c>
      <c r="D140" s="494">
        <f t="shared" ref="D140:E140" si="24">D141+D142+D143</f>
        <v>0</v>
      </c>
      <c r="E140" s="914">
        <f t="shared" si="24"/>
        <v>0</v>
      </c>
      <c r="L140" s="1160"/>
      <c r="M140" s="891"/>
    </row>
    <row r="141" spans="1:13" x14ac:dyDescent="0.2">
      <c r="A141" s="844">
        <v>5.0999999999999996</v>
      </c>
      <c r="B141" s="4" t="s">
        <v>725</v>
      </c>
      <c r="C141" s="7">
        <v>0</v>
      </c>
      <c r="D141" s="28">
        <v>0</v>
      </c>
      <c r="E141" s="845">
        <v>0</v>
      </c>
      <c r="L141" s="1160"/>
      <c r="M141" s="891"/>
    </row>
    <row r="142" spans="1:13" x14ac:dyDescent="0.2">
      <c r="A142" s="824">
        <v>5.2</v>
      </c>
      <c r="B142" s="4" t="s">
        <v>726</v>
      </c>
      <c r="C142" s="15">
        <v>0</v>
      </c>
      <c r="D142" s="6">
        <v>0</v>
      </c>
      <c r="E142" s="841">
        <v>0</v>
      </c>
      <c r="L142" s="1160"/>
      <c r="M142" s="891"/>
    </row>
    <row r="143" spans="1:13" ht="15.75" customHeight="1" thickBot="1" x14ac:dyDescent="0.25">
      <c r="A143" s="824">
        <v>5.3</v>
      </c>
      <c r="B143" s="4" t="s">
        <v>727</v>
      </c>
      <c r="C143" s="6">
        <v>0</v>
      </c>
      <c r="D143" s="6">
        <v>0</v>
      </c>
      <c r="E143" s="841">
        <v>0</v>
      </c>
      <c r="L143" s="1160"/>
      <c r="M143" s="891"/>
    </row>
    <row r="144" spans="1:13" ht="13.5" thickBot="1" x14ac:dyDescent="0.25">
      <c r="A144" s="809" t="s">
        <v>189</v>
      </c>
      <c r="B144" s="810" t="s">
        <v>728</v>
      </c>
      <c r="C144" s="888">
        <f>C145+C146+C147+C148</f>
        <v>200436</v>
      </c>
      <c r="D144" s="888">
        <f t="shared" ref="D144:E144" si="25">D145+D146+D147+D148</f>
        <v>219872</v>
      </c>
      <c r="E144" s="902">
        <f t="shared" si="25"/>
        <v>279302</v>
      </c>
      <c r="L144" s="1160"/>
      <c r="M144" s="891"/>
    </row>
    <row r="145" spans="1:13" x14ac:dyDescent="0.2">
      <c r="A145" s="847">
        <v>6.1</v>
      </c>
      <c r="B145" s="793" t="s">
        <v>729</v>
      </c>
      <c r="C145" s="793"/>
      <c r="D145" s="793"/>
      <c r="E145" s="909"/>
      <c r="L145" s="1160"/>
      <c r="M145" s="891"/>
    </row>
    <row r="146" spans="1:13" x14ac:dyDescent="0.2">
      <c r="A146" s="847">
        <v>6.2</v>
      </c>
      <c r="B146" s="793" t="s">
        <v>730</v>
      </c>
      <c r="C146" s="793"/>
      <c r="D146" s="793"/>
      <c r="E146" s="909"/>
      <c r="L146" s="1171"/>
      <c r="M146" s="1172"/>
    </row>
    <row r="147" spans="1:13" x14ac:dyDescent="0.2">
      <c r="A147" s="847">
        <v>6.3</v>
      </c>
      <c r="B147" s="793" t="s">
        <v>731</v>
      </c>
      <c r="C147" s="793"/>
      <c r="D147" s="793"/>
      <c r="E147" s="909"/>
      <c r="L147" s="1174"/>
      <c r="M147" s="905"/>
    </row>
    <row r="148" spans="1:13" x14ac:dyDescent="0.2">
      <c r="A148" s="823">
        <v>6.4</v>
      </c>
      <c r="B148" s="24" t="s">
        <v>607</v>
      </c>
      <c r="C148" s="907">
        <v>200436</v>
      </c>
      <c r="D148" s="907">
        <v>219872</v>
      </c>
      <c r="E148" s="908">
        <v>279302</v>
      </c>
      <c r="L148" s="1174"/>
      <c r="M148" s="905"/>
    </row>
    <row r="149" spans="1:13" ht="13.5" x14ac:dyDescent="0.25">
      <c r="A149" s="863" t="s">
        <v>50</v>
      </c>
      <c r="B149" s="801" t="s">
        <v>771</v>
      </c>
      <c r="C149" s="490">
        <f>C140+C144</f>
        <v>200436</v>
      </c>
      <c r="D149" s="490">
        <f t="shared" ref="D149:E149" si="26">D140+D144</f>
        <v>219872</v>
      </c>
      <c r="E149" s="864">
        <f t="shared" si="26"/>
        <v>279302</v>
      </c>
      <c r="L149" s="1174"/>
      <c r="M149" s="905"/>
    </row>
    <row r="150" spans="1:13" ht="16.5" customHeight="1" thickBot="1" x14ac:dyDescent="0.3">
      <c r="A150" s="1646" t="s">
        <v>764</v>
      </c>
      <c r="B150" s="1647"/>
      <c r="C150" s="493">
        <f>C139+C149</f>
        <v>2572297</v>
      </c>
      <c r="D150" s="493">
        <f t="shared" ref="D150:E150" si="27">D139+D149</f>
        <v>2789357</v>
      </c>
      <c r="E150" s="860">
        <f t="shared" si="27"/>
        <v>2680017</v>
      </c>
      <c r="L150" s="1175"/>
      <c r="M150" s="1176"/>
    </row>
    <row r="151" spans="1:13" ht="16.5" hidden="1" thickBot="1" x14ac:dyDescent="0.3">
      <c r="A151" s="1648" t="s">
        <v>99</v>
      </c>
      <c r="B151" s="1649"/>
      <c r="C151" s="1649"/>
      <c r="D151" s="1649"/>
      <c r="E151" s="1650"/>
      <c r="L151" s="1174"/>
      <c r="M151" s="905"/>
    </row>
    <row r="152" spans="1:13" ht="13.5" hidden="1" thickBot="1" x14ac:dyDescent="0.25">
      <c r="A152" s="865"/>
      <c r="B152" s="32" t="s">
        <v>100</v>
      </c>
      <c r="C152" s="28">
        <v>6229</v>
      </c>
      <c r="D152" s="28">
        <v>6240</v>
      </c>
      <c r="E152" s="845"/>
      <c r="L152" s="1174"/>
      <c r="M152" s="905"/>
    </row>
    <row r="153" spans="1:13" ht="13.5" hidden="1" thickBot="1" x14ac:dyDescent="0.25">
      <c r="A153" s="866"/>
      <c r="B153" s="33" t="s">
        <v>101</v>
      </c>
      <c r="C153" s="34">
        <v>1934136</v>
      </c>
      <c r="D153" s="34">
        <v>421401</v>
      </c>
      <c r="E153" s="867"/>
      <c r="L153" s="1174"/>
      <c r="M153" s="905"/>
    </row>
    <row r="154" spans="1:13" ht="13.5" hidden="1" thickBot="1" x14ac:dyDescent="0.25">
      <c r="A154" s="1651" t="s">
        <v>102</v>
      </c>
      <c r="B154" s="1652"/>
      <c r="C154" s="26">
        <v>1940365</v>
      </c>
      <c r="D154" s="26">
        <v>427641</v>
      </c>
      <c r="E154" s="868">
        <v>0</v>
      </c>
      <c r="L154" s="1171"/>
      <c r="M154" s="1172"/>
    </row>
    <row r="155" spans="1:13" ht="13.5" hidden="1" thickBot="1" x14ac:dyDescent="0.25">
      <c r="A155" s="869"/>
      <c r="B155" s="35" t="s">
        <v>98</v>
      </c>
      <c r="C155" s="26">
        <v>1726</v>
      </c>
      <c r="D155" s="26">
        <v>2613</v>
      </c>
      <c r="E155" s="868"/>
      <c r="L155" s="1174"/>
      <c r="M155" s="905"/>
    </row>
    <row r="156" spans="1:13" ht="13.5" hidden="1" thickBot="1" x14ac:dyDescent="0.25">
      <c r="A156" s="870"/>
      <c r="B156" s="36" t="s">
        <v>103</v>
      </c>
      <c r="C156" s="34">
        <v>1942091</v>
      </c>
      <c r="D156" s="34">
        <v>430254</v>
      </c>
      <c r="E156" s="867">
        <v>0</v>
      </c>
      <c r="L156" s="1174"/>
      <c r="M156" s="905"/>
    </row>
    <row r="157" spans="1:13" ht="13.5" hidden="1" thickBot="1" x14ac:dyDescent="0.25">
      <c r="A157" s="1653" t="s">
        <v>104</v>
      </c>
      <c r="B157" s="1654"/>
      <c r="C157" s="26">
        <v>17160921</v>
      </c>
      <c r="D157" s="26">
        <v>21180670</v>
      </c>
      <c r="E157" s="868">
        <v>11695338</v>
      </c>
      <c r="L157" s="1174"/>
      <c r="M157" s="905"/>
    </row>
    <row r="158" spans="1:13" ht="2.25" hidden="1" customHeight="1" x14ac:dyDescent="0.2">
      <c r="A158" s="871"/>
      <c r="B158" s="891"/>
      <c r="C158" s="892"/>
      <c r="D158" s="892"/>
      <c r="E158" s="825"/>
      <c r="L158" s="1174"/>
      <c r="M158" s="905"/>
    </row>
    <row r="159" spans="1:13" ht="4.5" hidden="1" customHeight="1" x14ac:dyDescent="0.2">
      <c r="A159" s="872"/>
      <c r="B159" s="905"/>
      <c r="C159" s="905"/>
      <c r="D159" s="906"/>
      <c r="E159" s="873"/>
      <c r="L159" s="1171"/>
      <c r="M159" s="1172"/>
    </row>
    <row r="160" spans="1:13" ht="13.5" hidden="1" thickBot="1" x14ac:dyDescent="0.25">
      <c r="A160" s="872"/>
      <c r="B160" s="905"/>
      <c r="C160" s="905"/>
      <c r="D160" s="906"/>
      <c r="E160" s="873"/>
      <c r="L160" s="1174"/>
      <c r="M160" s="905"/>
    </row>
    <row r="161" spans="1:13" ht="13.5" hidden="1" thickBot="1" x14ac:dyDescent="0.25">
      <c r="A161" s="874"/>
      <c r="B161" s="905"/>
      <c r="C161" s="905"/>
      <c r="D161" s="905"/>
      <c r="E161" s="875"/>
      <c r="L161" s="1174"/>
      <c r="M161" s="905"/>
    </row>
    <row r="162" spans="1:13" ht="13.5" hidden="1" thickBot="1" x14ac:dyDescent="0.25">
      <c r="A162" s="876"/>
      <c r="E162" s="877"/>
      <c r="L162" s="1174"/>
      <c r="M162" s="905"/>
    </row>
    <row r="163" spans="1:13" ht="6" hidden="1" customHeight="1" x14ac:dyDescent="0.25">
      <c r="A163" s="876"/>
      <c r="E163" s="877"/>
      <c r="L163" s="1169"/>
      <c r="M163" s="1177"/>
    </row>
    <row r="164" spans="1:13" ht="14.25" thickBot="1" x14ac:dyDescent="0.3">
      <c r="A164" s="1643" t="s">
        <v>733</v>
      </c>
      <c r="B164" s="1644"/>
      <c r="C164" s="1644"/>
      <c r="D164" s="1644"/>
      <c r="E164" s="1645"/>
      <c r="L164" s="1169"/>
      <c r="M164" s="1169"/>
    </row>
    <row r="165" spans="1:13" x14ac:dyDescent="0.2">
      <c r="A165" s="878" t="s">
        <v>39</v>
      </c>
      <c r="B165" s="800" t="s">
        <v>734</v>
      </c>
      <c r="C165" s="910">
        <f>C81-C139</f>
        <v>-641918</v>
      </c>
      <c r="D165" s="910">
        <f t="shared" ref="D165:E165" si="28">D81-D139</f>
        <v>-685126</v>
      </c>
      <c r="E165" s="910">
        <f t="shared" si="28"/>
        <v>-655239</v>
      </c>
      <c r="L165" s="1178"/>
      <c r="M165" s="1179"/>
    </row>
    <row r="166" spans="1:13" ht="13.5" thickBot="1" x14ac:dyDescent="0.25">
      <c r="A166" s="879" t="s">
        <v>17</v>
      </c>
      <c r="B166" s="880" t="s">
        <v>735</v>
      </c>
      <c r="C166" s="911">
        <f>C95-C149</f>
        <v>641918</v>
      </c>
      <c r="D166" s="911">
        <f t="shared" ref="D166:E166" si="29">D95-D149</f>
        <v>685126</v>
      </c>
      <c r="E166" s="911">
        <f t="shared" si="29"/>
        <v>655239</v>
      </c>
      <c r="L166" s="1160"/>
      <c r="M166" s="905"/>
    </row>
    <row r="167" spans="1:13" ht="15.75" x14ac:dyDescent="0.25">
      <c r="B167" s="45"/>
      <c r="E167" s="30"/>
      <c r="L167" s="1160"/>
      <c r="M167" s="905"/>
    </row>
    <row r="168" spans="1:13" ht="15.75" x14ac:dyDescent="0.25">
      <c r="B168" s="44"/>
      <c r="E168" s="30"/>
      <c r="L168" s="1168"/>
      <c r="M168" s="905"/>
    </row>
    <row r="169" spans="1:13" ht="15.75" x14ac:dyDescent="0.25">
      <c r="B169" s="44"/>
      <c r="L169" s="1160"/>
      <c r="M169" s="905"/>
    </row>
    <row r="170" spans="1:13" ht="15.75" x14ac:dyDescent="0.25">
      <c r="B170" s="44"/>
      <c r="L170" s="1171"/>
      <c r="M170" s="905"/>
    </row>
    <row r="171" spans="1:13" ht="15.75" x14ac:dyDescent="0.25">
      <c r="B171" s="44"/>
      <c r="E171" s="30"/>
      <c r="L171" s="1180"/>
      <c r="M171" s="1181"/>
    </row>
    <row r="172" spans="1:13" ht="15.75" x14ac:dyDescent="0.25">
      <c r="B172" s="44"/>
      <c r="E172" s="30"/>
      <c r="L172" s="1174"/>
      <c r="M172" s="905"/>
    </row>
    <row r="173" spans="1:13" ht="15.75" x14ac:dyDescent="0.25">
      <c r="B173" s="44"/>
      <c r="L173" s="1174"/>
      <c r="M173" s="905"/>
    </row>
    <row r="174" spans="1:13" ht="15.75" x14ac:dyDescent="0.25">
      <c r="B174" s="44"/>
      <c r="L174" s="1171"/>
      <c r="M174" s="1172"/>
    </row>
    <row r="175" spans="1:13" ht="15.75" x14ac:dyDescent="0.25">
      <c r="B175" s="46"/>
      <c r="L175" s="1174"/>
      <c r="M175" s="905"/>
    </row>
    <row r="176" spans="1:13" ht="15.75" x14ac:dyDescent="0.25">
      <c r="B176" s="46"/>
      <c r="L176" s="1174"/>
      <c r="M176" s="905"/>
    </row>
    <row r="177" spans="2:13" ht="15.75" x14ac:dyDescent="0.25">
      <c r="B177" s="46"/>
      <c r="L177" s="1174"/>
      <c r="M177" s="905"/>
    </row>
    <row r="178" spans="2:13" ht="15.75" x14ac:dyDescent="0.25">
      <c r="B178" s="47"/>
      <c r="L178" s="1169"/>
      <c r="M178" s="1177"/>
    </row>
    <row r="179" spans="2:13" ht="15.75" x14ac:dyDescent="0.25">
      <c r="B179" s="45"/>
      <c r="E179" s="30"/>
      <c r="L179" s="1630"/>
      <c r="M179" s="1630"/>
    </row>
    <row r="180" spans="2:13" ht="15.75" x14ac:dyDescent="0.25">
      <c r="B180" s="45"/>
      <c r="E180" s="30"/>
    </row>
    <row r="181" spans="2:13" ht="15.75" x14ac:dyDescent="0.25">
      <c r="B181" s="45"/>
      <c r="E181" s="30"/>
    </row>
    <row r="182" spans="2:13" ht="15.75" x14ac:dyDescent="0.25">
      <c r="B182" s="45"/>
    </row>
    <row r="183" spans="2:13" ht="15.75" x14ac:dyDescent="0.25">
      <c r="B183" s="48"/>
      <c r="E183" s="30"/>
    </row>
    <row r="184" spans="2:13" ht="15.75" x14ac:dyDescent="0.25">
      <c r="B184" s="48"/>
      <c r="E184" s="30"/>
    </row>
    <row r="185" spans="2:13" ht="15.75" x14ac:dyDescent="0.25">
      <c r="B185" s="48"/>
      <c r="E185" s="30"/>
    </row>
    <row r="186" spans="2:13" ht="15.75" x14ac:dyDescent="0.25">
      <c r="B186" s="48"/>
      <c r="E186" s="30"/>
    </row>
    <row r="187" spans="2:13" ht="15.75" x14ac:dyDescent="0.25">
      <c r="B187" s="48"/>
      <c r="E187" s="30"/>
    </row>
    <row r="188" spans="2:13" ht="15.75" x14ac:dyDescent="0.25">
      <c r="B188" s="48"/>
    </row>
    <row r="189" spans="2:13" ht="15.75" x14ac:dyDescent="0.25">
      <c r="B189" s="48"/>
    </row>
    <row r="190" spans="2:13" ht="15.75" x14ac:dyDescent="0.25">
      <c r="B190" s="48"/>
      <c r="E190" s="30"/>
    </row>
    <row r="191" spans="2:13" ht="15.75" x14ac:dyDescent="0.25">
      <c r="B191" s="44"/>
      <c r="E191" s="30"/>
    </row>
    <row r="192" spans="2:13" ht="15.75" x14ac:dyDescent="0.25">
      <c r="B192" s="44"/>
      <c r="E192" s="30"/>
    </row>
    <row r="193" spans="2:5" ht="15.75" x14ac:dyDescent="0.25">
      <c r="B193" s="47"/>
    </row>
    <row r="194" spans="2:5" ht="15.75" x14ac:dyDescent="0.25">
      <c r="B194" s="47"/>
    </row>
    <row r="195" spans="2:5" ht="15.75" x14ac:dyDescent="0.25">
      <c r="B195" s="47"/>
    </row>
    <row r="196" spans="2:5" ht="15.75" x14ac:dyDescent="0.25">
      <c r="B196" s="44"/>
    </row>
    <row r="197" spans="2:5" ht="15.75" x14ac:dyDescent="0.25">
      <c r="B197" s="44"/>
    </row>
    <row r="198" spans="2:5" ht="15.75" x14ac:dyDescent="0.25">
      <c r="B198" s="49"/>
      <c r="E198" s="30"/>
    </row>
    <row r="199" spans="2:5" ht="15.75" x14ac:dyDescent="0.25">
      <c r="B199" s="49"/>
      <c r="E199" s="30"/>
    </row>
    <row r="200" spans="2:5" ht="15.75" x14ac:dyDescent="0.25">
      <c r="B200" s="49"/>
      <c r="E200" s="30"/>
    </row>
    <row r="201" spans="2:5" ht="15.75" x14ac:dyDescent="0.25">
      <c r="B201" s="50"/>
      <c r="E201" s="30"/>
    </row>
    <row r="202" spans="2:5" ht="15.75" x14ac:dyDescent="0.25">
      <c r="B202" s="50"/>
      <c r="E202" s="30"/>
    </row>
    <row r="203" spans="2:5" ht="15.75" x14ac:dyDescent="0.25">
      <c r="B203" s="50"/>
    </row>
    <row r="204" spans="2:5" ht="15.75" x14ac:dyDescent="0.25">
      <c r="B204" s="50"/>
    </row>
    <row r="205" spans="2:5" ht="15.75" x14ac:dyDescent="0.25">
      <c r="B205" s="47"/>
    </row>
    <row r="206" spans="2:5" ht="15.75" x14ac:dyDescent="0.25">
      <c r="B206" s="47"/>
    </row>
    <row r="207" spans="2:5" ht="15.75" x14ac:dyDescent="0.25">
      <c r="B207" s="47"/>
    </row>
    <row r="208" spans="2:5" ht="15.75" x14ac:dyDescent="0.25">
      <c r="B208" s="47"/>
      <c r="E208" s="30"/>
    </row>
  </sheetData>
  <mergeCells count="13">
    <mergeCell ref="L179:M179"/>
    <mergeCell ref="E97:E98"/>
    <mergeCell ref="A96:B96"/>
    <mergeCell ref="A139:B139"/>
    <mergeCell ref="A97:A98"/>
    <mergeCell ref="B97:B98"/>
    <mergeCell ref="C97:C98"/>
    <mergeCell ref="D97:D98"/>
    <mergeCell ref="A164:E164"/>
    <mergeCell ref="A150:B150"/>
    <mergeCell ref="A151:E151"/>
    <mergeCell ref="A154:B154"/>
    <mergeCell ref="A157:B157"/>
  </mergeCells>
  <printOptions horizontalCentered="1" gridLines="1"/>
  <pageMargins left="0.98425196850393704" right="0.98425196850393704" top="0.98425196850393704" bottom="0.98425196850393704" header="0.51181102362204722" footer="0.51181102362204722"/>
  <pageSetup paperSize="9" fitToHeight="0" orientation="landscape" blackAndWhite="1" verticalDpi="300" r:id="rId1"/>
  <headerFooter scaleWithDoc="0" alignWithMargins="0">
    <oddHeader>&amp;L&amp;8 1. melléklet 
&amp;CSimontornya Város Önkormányzata 2025. évi bevétel - kiadás mérlege</oddHeader>
    <oddFooter>&amp;L&amp;"Times New Roman CE,Normál"&amp;D/&amp;T</oddFooter>
  </headerFooter>
  <rowBreaks count="1" manualBreakCount="1">
    <brk id="96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4"/>
  <sheetViews>
    <sheetView zoomScaleNormal="100" zoomScaleSheetLayoutView="100" workbookViewId="0">
      <selection activeCell="F17" sqref="F17"/>
    </sheetView>
  </sheetViews>
  <sheetFormatPr defaultRowHeight="12.75" x14ac:dyDescent="0.2"/>
  <cols>
    <col min="1" max="1" width="4.5703125" customWidth="1"/>
    <col min="2" max="2" width="46.28515625" customWidth="1"/>
    <col min="3" max="4" width="10.7109375" customWidth="1"/>
    <col min="5" max="5" width="10.5703125" customWidth="1"/>
    <col min="6" max="6" width="47.85546875" customWidth="1"/>
    <col min="7" max="7" width="55.5703125" customWidth="1"/>
  </cols>
  <sheetData>
    <row r="1" spans="1:6" x14ac:dyDescent="0.2">
      <c r="A1" s="1278" t="s">
        <v>60</v>
      </c>
      <c r="B1" s="1604" t="s">
        <v>60</v>
      </c>
      <c r="C1" s="1733" t="s">
        <v>1008</v>
      </c>
      <c r="D1" s="1734"/>
      <c r="E1" s="1734"/>
      <c r="F1" s="1735"/>
    </row>
    <row r="2" spans="1:6" ht="13.5" thickBot="1" x14ac:dyDescent="0.25">
      <c r="A2" s="1279" t="s">
        <v>255</v>
      </c>
      <c r="B2" s="1605" t="s">
        <v>257</v>
      </c>
      <c r="C2" s="1736"/>
      <c r="D2" s="1737"/>
      <c r="E2" s="1737"/>
      <c r="F2" s="1738"/>
    </row>
    <row r="3" spans="1:6" x14ac:dyDescent="0.2">
      <c r="A3" s="1279" t="s">
        <v>258</v>
      </c>
      <c r="B3" s="1606" t="s">
        <v>260</v>
      </c>
      <c r="C3" s="1607" t="s">
        <v>1009</v>
      </c>
      <c r="D3" s="1607" t="s">
        <v>1010</v>
      </c>
      <c r="E3" s="1608" t="s">
        <v>978</v>
      </c>
      <c r="F3" s="1609"/>
    </row>
    <row r="4" spans="1:6" ht="13.5" x14ac:dyDescent="0.25">
      <c r="A4" s="1279" t="s">
        <v>60</v>
      </c>
      <c r="B4" s="1610" t="s">
        <v>261</v>
      </c>
      <c r="C4" s="1607" t="s">
        <v>62</v>
      </c>
      <c r="D4" s="1607" t="s">
        <v>1011</v>
      </c>
      <c r="E4" s="1608" t="s">
        <v>63</v>
      </c>
      <c r="F4" s="1609" t="s">
        <v>1012</v>
      </c>
    </row>
    <row r="5" spans="1:6" x14ac:dyDescent="0.2">
      <c r="A5" s="1280"/>
      <c r="B5" s="1611"/>
      <c r="C5" s="1612"/>
      <c r="D5" s="1612"/>
      <c r="E5" s="1613"/>
      <c r="F5" s="1614"/>
    </row>
    <row r="6" spans="1:6" s="141" customFormat="1" ht="24.75" customHeight="1" x14ac:dyDescent="0.25">
      <c r="A6" s="1615" t="s">
        <v>264</v>
      </c>
      <c r="B6" s="143" t="s">
        <v>484</v>
      </c>
      <c r="C6" s="1616">
        <v>5</v>
      </c>
      <c r="D6" s="1616">
        <v>5</v>
      </c>
      <c r="E6" s="1619">
        <v>6</v>
      </c>
      <c r="F6" s="1617"/>
    </row>
    <row r="7" spans="1:6" s="1621" customFormat="1" ht="24" customHeight="1" x14ac:dyDescent="0.25">
      <c r="A7" s="1618" t="s">
        <v>1013</v>
      </c>
      <c r="B7" s="143" t="s">
        <v>1028</v>
      </c>
      <c r="C7" s="142">
        <v>24</v>
      </c>
      <c r="D7" s="142">
        <v>24</v>
      </c>
      <c r="E7" s="1619">
        <v>21</v>
      </c>
      <c r="F7" s="1620"/>
    </row>
    <row r="8" spans="1:6" s="1621" customFormat="1" ht="24" customHeight="1" x14ac:dyDescent="0.25">
      <c r="A8" s="1618" t="s">
        <v>1014</v>
      </c>
      <c r="B8" s="144" t="s">
        <v>481</v>
      </c>
      <c r="C8" s="142">
        <v>4</v>
      </c>
      <c r="D8" s="142">
        <v>5</v>
      </c>
      <c r="E8" s="1619">
        <v>5</v>
      </c>
      <c r="F8" s="1620"/>
    </row>
    <row r="9" spans="1:6" s="1621" customFormat="1" ht="24" customHeight="1" x14ac:dyDescent="0.25">
      <c r="A9" s="1618" t="s">
        <v>1015</v>
      </c>
      <c r="B9" s="143" t="s">
        <v>1025</v>
      </c>
      <c r="C9" s="142">
        <v>3</v>
      </c>
      <c r="D9" s="142">
        <v>3</v>
      </c>
      <c r="E9" s="1619">
        <v>3</v>
      </c>
      <c r="F9" s="1620"/>
    </row>
    <row r="10" spans="1:6" s="1621" customFormat="1" ht="24" customHeight="1" x14ac:dyDescent="0.25">
      <c r="A10" s="1618" t="s">
        <v>1026</v>
      </c>
      <c r="B10" s="143" t="s">
        <v>1027</v>
      </c>
      <c r="C10" s="142"/>
      <c r="D10" s="142"/>
      <c r="E10" s="1619">
        <v>8</v>
      </c>
      <c r="F10" s="1620"/>
    </row>
    <row r="11" spans="1:6" s="141" customFormat="1" ht="24" customHeight="1" thickBot="1" x14ac:dyDescent="0.3">
      <c r="A11" s="1622" t="s">
        <v>60</v>
      </c>
      <c r="B11" s="1281" t="s">
        <v>271</v>
      </c>
      <c r="C11" s="1282">
        <f>SUM(C6:C10)</f>
        <v>36</v>
      </c>
      <c r="D11" s="1282">
        <f>SUM(D6:D10)</f>
        <v>37</v>
      </c>
      <c r="E11" s="1282">
        <f>SUM(E6:E10)</f>
        <v>43</v>
      </c>
      <c r="F11" s="1623"/>
    </row>
    <row r="12" spans="1:6" ht="15" customHeight="1" x14ac:dyDescent="0.2">
      <c r="A12" s="43"/>
      <c r="B12" s="43"/>
      <c r="C12" s="145"/>
      <c r="D12" s="145"/>
      <c r="E12" s="145"/>
      <c r="F12" s="145"/>
    </row>
    <row r="13" spans="1:6" ht="15" customHeight="1" x14ac:dyDescent="0.2">
      <c r="A13" s="43"/>
      <c r="B13" s="43"/>
      <c r="C13" s="145"/>
      <c r="D13" s="145"/>
      <c r="E13" s="145"/>
      <c r="F13" s="145"/>
    </row>
    <row r="14" spans="1:6" ht="17.25" customHeight="1" x14ac:dyDescent="0.2">
      <c r="A14" s="1739"/>
      <c r="B14" s="1739"/>
      <c r="C14" s="1739"/>
      <c r="D14" s="1739"/>
      <c r="E14" s="1739"/>
      <c r="F14" s="1739"/>
    </row>
  </sheetData>
  <mergeCells count="2">
    <mergeCell ref="C1:F2"/>
    <mergeCell ref="A14:F14"/>
  </mergeCells>
  <printOptions horizontalCentered="1" verticalCentered="1" gridLines="1"/>
  <pageMargins left="0.39370078740157483" right="0.39370078740157483" top="0.98425196850393704" bottom="0.98425196850393704" header="0.51181102362204722" footer="0.51181102362204722"/>
  <pageSetup paperSize="9" scale="67" pageOrder="overThenDown" orientation="landscape" blackAndWhite="1" verticalDpi="300" r:id="rId1"/>
  <headerFooter alignWithMargins="0">
    <oddHeader xml:space="preserve">&amp;C&amp;"Times New Roman CE,Normál"Közszférában foglalkoztatottak  létszám kerete&amp;R&amp;"Times New Roman,Normál"10 melléklet </oddHeader>
    <oddFooter>&amp;L&amp;"Times New Roman CE,Normál"&amp;8&amp;D/&amp;T/Kulcsár T.&amp;C&amp;"Times New Roman,Normál"&amp;8&amp;Z&amp;F/Kulcsár T.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9"/>
  <sheetViews>
    <sheetView zoomScaleNormal="100" zoomScaleSheetLayoutView="100" workbookViewId="0">
      <selection activeCell="I12" sqref="I12"/>
    </sheetView>
  </sheetViews>
  <sheetFormatPr defaultRowHeight="12.75" x14ac:dyDescent="0.2"/>
  <cols>
    <col min="1" max="1" width="4.5703125" customWidth="1"/>
    <col min="2" max="2" width="46.28515625" customWidth="1"/>
    <col min="3" max="6" width="15.7109375" customWidth="1"/>
    <col min="7" max="7" width="12.140625" hidden="1" customWidth="1"/>
  </cols>
  <sheetData>
    <row r="1" spans="1:8" ht="15.75" x14ac:dyDescent="0.25">
      <c r="A1" s="1278" t="s">
        <v>60</v>
      </c>
      <c r="B1" s="1283" t="s">
        <v>60</v>
      </c>
      <c r="C1" s="1740" t="s">
        <v>272</v>
      </c>
      <c r="D1" s="1741"/>
      <c r="E1" s="1741"/>
      <c r="F1" s="1741"/>
      <c r="G1" s="1742"/>
    </row>
    <row r="2" spans="1:8" ht="15.75" x14ac:dyDescent="0.25">
      <c r="A2" s="1279" t="s">
        <v>255</v>
      </c>
      <c r="B2" s="556" t="s">
        <v>257</v>
      </c>
      <c r="C2" s="1743"/>
      <c r="D2" s="1744"/>
      <c r="E2" s="1744"/>
      <c r="F2" s="1744"/>
      <c r="G2" s="1745"/>
    </row>
    <row r="3" spans="1:8" ht="15.75" x14ac:dyDescent="0.25">
      <c r="A3" s="1279" t="s">
        <v>258</v>
      </c>
      <c r="B3" s="557" t="s">
        <v>260</v>
      </c>
      <c r="C3" s="555" t="s">
        <v>944</v>
      </c>
      <c r="D3" s="555" t="s">
        <v>944</v>
      </c>
      <c r="E3" s="555" t="s">
        <v>977</v>
      </c>
      <c r="F3" s="555" t="s">
        <v>267</v>
      </c>
      <c r="G3" s="1284" t="s">
        <v>262</v>
      </c>
    </row>
    <row r="4" spans="1:8" ht="15.75" x14ac:dyDescent="0.25">
      <c r="A4" s="1279" t="s">
        <v>60</v>
      </c>
      <c r="B4" s="558" t="s">
        <v>261</v>
      </c>
      <c r="C4" s="556" t="s">
        <v>62</v>
      </c>
      <c r="D4" s="556" t="s">
        <v>268</v>
      </c>
      <c r="E4" s="556" t="s">
        <v>63</v>
      </c>
      <c r="F4" s="556" t="s">
        <v>269</v>
      </c>
      <c r="G4" s="1285" t="s">
        <v>109</v>
      </c>
    </row>
    <row r="5" spans="1:8" ht="15.75" x14ac:dyDescent="0.25">
      <c r="A5" s="1280"/>
      <c r="B5" s="559"/>
      <c r="C5" s="560"/>
      <c r="D5" s="560"/>
      <c r="E5" s="560"/>
      <c r="F5" s="560" t="s">
        <v>270</v>
      </c>
      <c r="G5" s="1286" t="s">
        <v>270</v>
      </c>
    </row>
    <row r="6" spans="1:8" ht="15" customHeight="1" x14ac:dyDescent="0.25">
      <c r="A6" s="1287" t="s">
        <v>264</v>
      </c>
      <c r="B6" s="143" t="s">
        <v>484</v>
      </c>
      <c r="C6" s="561">
        <v>43</v>
      </c>
      <c r="D6" s="562">
        <v>43</v>
      </c>
      <c r="E6" s="561">
        <v>43</v>
      </c>
      <c r="F6" s="562">
        <f t="shared" ref="F6:F11" si="0">E6-C6</f>
        <v>0</v>
      </c>
      <c r="G6" s="1288">
        <v>160</v>
      </c>
      <c r="H6" s="30"/>
    </row>
    <row r="7" spans="1:8" ht="15" customHeight="1" x14ac:dyDescent="0.25">
      <c r="A7" s="1287" t="s">
        <v>17</v>
      </c>
      <c r="B7" s="143" t="s">
        <v>1007</v>
      </c>
      <c r="C7" s="561">
        <v>1</v>
      </c>
      <c r="D7" s="563">
        <v>1</v>
      </c>
      <c r="E7" s="563">
        <v>1</v>
      </c>
      <c r="F7" s="563">
        <f t="shared" si="0"/>
        <v>0</v>
      </c>
      <c r="G7" s="1289">
        <v>1</v>
      </c>
    </row>
    <row r="8" spans="1:8" ht="15" customHeight="1" x14ac:dyDescent="0.25">
      <c r="A8" s="1287" t="s">
        <v>81</v>
      </c>
      <c r="B8" s="144" t="s">
        <v>481</v>
      </c>
      <c r="C8" s="561">
        <v>0</v>
      </c>
      <c r="D8" s="563">
        <v>0</v>
      </c>
      <c r="E8" s="563">
        <v>0</v>
      </c>
      <c r="F8" s="563">
        <f t="shared" si="0"/>
        <v>0</v>
      </c>
      <c r="G8" s="1289">
        <v>3</v>
      </c>
    </row>
    <row r="9" spans="1:8" ht="15" customHeight="1" x14ac:dyDescent="0.25">
      <c r="A9" s="1287" t="s">
        <v>166</v>
      </c>
      <c r="B9" s="143" t="s">
        <v>1005</v>
      </c>
      <c r="C9" s="561">
        <v>0</v>
      </c>
      <c r="D9" s="563">
        <v>0</v>
      </c>
      <c r="E9" s="563">
        <v>1</v>
      </c>
      <c r="F9" s="563">
        <f t="shared" si="0"/>
        <v>1</v>
      </c>
      <c r="G9" s="1289">
        <v>4</v>
      </c>
    </row>
    <row r="10" spans="1:8" ht="15" customHeight="1" x14ac:dyDescent="0.25">
      <c r="A10" s="1287" t="s">
        <v>168</v>
      </c>
      <c r="B10" s="142" t="s">
        <v>1006</v>
      </c>
      <c r="C10" s="564"/>
      <c r="D10" s="563"/>
      <c r="E10" s="565"/>
      <c r="F10" s="563"/>
      <c r="G10" s="1289">
        <v>12</v>
      </c>
    </row>
    <row r="11" spans="1:8" ht="15" customHeight="1" thickBot="1" x14ac:dyDescent="0.3">
      <c r="A11" s="1290" t="s">
        <v>60</v>
      </c>
      <c r="B11" s="1281" t="s">
        <v>271</v>
      </c>
      <c r="C11" s="1282">
        <f>SUM(C6:C10)</f>
        <v>44</v>
      </c>
      <c r="D11" s="1282">
        <f>SUM(D6:D10)</f>
        <v>44</v>
      </c>
      <c r="E11" s="1282">
        <f>SUM(E6:E10)</f>
        <v>45</v>
      </c>
      <c r="F11" s="1291">
        <f t="shared" si="0"/>
        <v>1</v>
      </c>
      <c r="G11" s="1292"/>
    </row>
    <row r="12" spans="1:8" ht="21" customHeight="1" x14ac:dyDescent="0.2">
      <c r="A12" s="43"/>
      <c r="B12" s="43"/>
      <c r="C12" s="145"/>
      <c r="D12" s="145">
        <v>0</v>
      </c>
      <c r="E12" s="145"/>
      <c r="F12" s="145"/>
      <c r="G12" s="145"/>
    </row>
    <row r="13" spans="1:8" ht="12.75" customHeight="1" x14ac:dyDescent="0.2">
      <c r="A13" s="43"/>
      <c r="B13" s="43"/>
      <c r="C13" s="145"/>
      <c r="D13" s="145"/>
      <c r="E13" s="145"/>
      <c r="F13" s="145"/>
      <c r="G13" s="145"/>
    </row>
    <row r="14" spans="1:8" ht="11.25" customHeight="1" x14ac:dyDescent="0.2">
      <c r="A14" s="1739"/>
      <c r="B14" s="1739"/>
      <c r="C14" s="1739"/>
      <c r="D14" s="1739"/>
      <c r="E14" s="1739"/>
      <c r="F14" s="1739"/>
      <c r="G14" s="1739"/>
    </row>
    <row r="18" spans="7:7" x14ac:dyDescent="0.2">
      <c r="G18" s="30"/>
    </row>
    <row r="19" spans="7:7" x14ac:dyDescent="0.2">
      <c r="G19" s="30"/>
    </row>
  </sheetData>
  <mergeCells count="2">
    <mergeCell ref="C1:G2"/>
    <mergeCell ref="A14:G14"/>
  </mergeCells>
  <printOptions horizontalCentered="1" verticalCentered="1" gridLines="1"/>
  <pageMargins left="0.78740157480314965" right="0.78740157480314965" top="0.98425196850393704" bottom="0.98425196850393704" header="0.51181102362204722" footer="0.51181102362204722"/>
  <pageSetup paperSize="9" scale="80" pageOrder="overThenDown" orientation="landscape" blackAndWhite="1" verticalDpi="300" r:id="rId1"/>
  <headerFooter alignWithMargins="0">
    <oddHeader xml:space="preserve">&amp;C&amp;"Times New Roman CE,Normál"Közmunkában foglalkoztatottak létszám kerete&amp;R&amp;"Times New Roman,Normál"11.sz. melléklet </oddHeader>
    <oddFooter>&amp;L&amp;"Times New Roman CE,Normál"&amp;8&amp;D/&amp;T/Kulcsár T.&amp;C&amp;"Times New Roman,Normál"&amp;8&amp;Z&amp;F/Kulcsár T.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5"/>
  <sheetViews>
    <sheetView zoomScaleNormal="100" zoomScaleSheetLayoutView="100" workbookViewId="0">
      <selection activeCell="L19" sqref="L19"/>
    </sheetView>
  </sheetViews>
  <sheetFormatPr defaultRowHeight="12.75" x14ac:dyDescent="0.2"/>
  <cols>
    <col min="1" max="1" width="4.5703125" style="161" bestFit="1" customWidth="1"/>
    <col min="2" max="2" width="6" style="161" bestFit="1" customWidth="1"/>
    <col min="3" max="3" width="82.140625" customWidth="1"/>
    <col min="4" max="4" width="12.42578125" customWidth="1"/>
    <col min="5" max="5" width="12.28515625" style="30" customWidth="1"/>
    <col min="6" max="6" width="11.85546875" customWidth="1"/>
    <col min="7" max="7" width="32" style="162" customWidth="1"/>
  </cols>
  <sheetData>
    <row r="1" spans="1:7" ht="15" customHeight="1" x14ac:dyDescent="0.25">
      <c r="A1" s="1293" t="s">
        <v>255</v>
      </c>
      <c r="B1" s="1294" t="s">
        <v>256</v>
      </c>
      <c r="C1" s="1295" t="s">
        <v>147</v>
      </c>
      <c r="D1" s="1296" t="s">
        <v>947</v>
      </c>
      <c r="E1" s="1296" t="s">
        <v>947</v>
      </c>
      <c r="F1" s="1297" t="s">
        <v>978</v>
      </c>
      <c r="G1" s="1298" t="s">
        <v>273</v>
      </c>
    </row>
    <row r="2" spans="1:7" ht="17.25" customHeight="1" x14ac:dyDescent="0.25">
      <c r="A2" s="1299" t="s">
        <v>258</v>
      </c>
      <c r="B2" s="592" t="s">
        <v>279</v>
      </c>
      <c r="C2" s="247"/>
      <c r="D2" s="593" t="s">
        <v>280</v>
      </c>
      <c r="E2" s="593" t="s">
        <v>281</v>
      </c>
      <c r="F2" s="594" t="s">
        <v>63</v>
      </c>
      <c r="G2" s="1300"/>
    </row>
    <row r="3" spans="1:7" s="141" customFormat="1" ht="18.75" customHeight="1" x14ac:dyDescent="0.25">
      <c r="A3" s="1304"/>
      <c r="B3" s="1746" t="s">
        <v>862</v>
      </c>
      <c r="C3" s="1746"/>
      <c r="D3" s="1746"/>
      <c r="E3" s="1746"/>
      <c r="F3" s="1746"/>
      <c r="G3" s="1747"/>
    </row>
    <row r="4" spans="1:7" s="141" customFormat="1" ht="18" customHeight="1" x14ac:dyDescent="0.25">
      <c r="A4" s="1304"/>
      <c r="B4" s="150" t="s">
        <v>864</v>
      </c>
      <c r="C4" s="152" t="s">
        <v>863</v>
      </c>
      <c r="D4" s="155"/>
      <c r="E4" s="155"/>
      <c r="F4" s="566"/>
      <c r="G4" s="1305"/>
    </row>
    <row r="5" spans="1:7" ht="15" customHeight="1" x14ac:dyDescent="0.25">
      <c r="A5" s="1301"/>
      <c r="B5" s="157" t="s">
        <v>39</v>
      </c>
      <c r="C5" s="153" t="s">
        <v>282</v>
      </c>
      <c r="D5" s="574">
        <f>SUM(D4:D4)</f>
        <v>0</v>
      </c>
      <c r="E5" s="574">
        <f>SUM(E4:E4)</f>
        <v>0</v>
      </c>
      <c r="F5" s="574">
        <f>SUM(F4:F4)</f>
        <v>0</v>
      </c>
      <c r="G5" s="1302"/>
    </row>
    <row r="6" spans="1:7" ht="19.5" customHeight="1" x14ac:dyDescent="0.25">
      <c r="A6" s="1301"/>
      <c r="B6" s="1746" t="s">
        <v>865</v>
      </c>
      <c r="C6" s="1746"/>
      <c r="D6" s="1746"/>
      <c r="E6" s="1746"/>
      <c r="F6" s="1746"/>
      <c r="G6" s="1747"/>
    </row>
    <row r="7" spans="1:7" ht="24" customHeight="1" x14ac:dyDescent="0.25">
      <c r="A7" s="1301"/>
      <c r="B7" s="150" t="s">
        <v>8</v>
      </c>
      <c r="C7" s="567" t="s">
        <v>485</v>
      </c>
      <c r="D7" s="588">
        <v>503462</v>
      </c>
      <c r="E7" s="588">
        <v>509711</v>
      </c>
      <c r="F7" s="588">
        <v>579654</v>
      </c>
      <c r="G7" s="1305" t="s">
        <v>1029</v>
      </c>
    </row>
    <row r="8" spans="1:7" ht="20.25" customHeight="1" x14ac:dyDescent="0.25">
      <c r="A8" s="1301"/>
      <c r="B8" s="150" t="s">
        <v>14</v>
      </c>
      <c r="C8" s="205" t="s">
        <v>486</v>
      </c>
      <c r="D8" s="588">
        <v>185134</v>
      </c>
      <c r="E8" s="588">
        <v>185134</v>
      </c>
      <c r="F8" s="588">
        <v>192730</v>
      </c>
      <c r="G8" s="1628" t="s">
        <v>1050</v>
      </c>
    </row>
    <row r="9" spans="1:7" ht="21" customHeight="1" x14ac:dyDescent="0.25">
      <c r="A9" s="1301"/>
      <c r="B9" s="157" t="s">
        <v>866</v>
      </c>
      <c r="C9" s="587" t="s">
        <v>526</v>
      </c>
      <c r="D9" s="589">
        <f>SUM(D7:D8)</f>
        <v>688596</v>
      </c>
      <c r="E9" s="589">
        <f>SUM(E7:E8)</f>
        <v>694845</v>
      </c>
      <c r="F9" s="589">
        <f>SUM(F7:F8)</f>
        <v>772384</v>
      </c>
      <c r="G9" s="1306"/>
    </row>
    <row r="10" spans="1:7" ht="18.75" customHeight="1" x14ac:dyDescent="0.25">
      <c r="A10" s="1301"/>
      <c r="B10" s="150"/>
      <c r="C10" s="568" t="s">
        <v>867</v>
      </c>
      <c r="D10" s="155"/>
      <c r="E10" s="155"/>
      <c r="F10" s="155"/>
      <c r="G10" s="1303"/>
    </row>
    <row r="11" spans="1:7" ht="21.75" customHeight="1" x14ac:dyDescent="0.25">
      <c r="A11" s="1301"/>
      <c r="B11" s="150" t="s">
        <v>841</v>
      </c>
      <c r="C11" s="567" t="s">
        <v>487</v>
      </c>
      <c r="D11" s="588">
        <v>1200</v>
      </c>
      <c r="E11" s="588">
        <v>3400</v>
      </c>
      <c r="F11" s="588">
        <v>1200</v>
      </c>
      <c r="G11" s="1303"/>
    </row>
    <row r="12" spans="1:7" ht="22.5" customHeight="1" x14ac:dyDescent="0.25">
      <c r="A12" s="1301"/>
      <c r="B12" s="150" t="s">
        <v>868</v>
      </c>
      <c r="C12" s="567" t="s">
        <v>488</v>
      </c>
      <c r="D12" s="588">
        <v>1200</v>
      </c>
      <c r="E12" s="588">
        <v>1200</v>
      </c>
      <c r="F12" s="588">
        <v>1200</v>
      </c>
      <c r="G12" s="1303"/>
    </row>
    <row r="13" spans="1:7" ht="21" customHeight="1" x14ac:dyDescent="0.25">
      <c r="A13" s="1301"/>
      <c r="B13" s="150" t="s">
        <v>869</v>
      </c>
      <c r="C13" s="567" t="s">
        <v>489</v>
      </c>
      <c r="D13" s="588">
        <v>800</v>
      </c>
      <c r="E13" s="588">
        <v>800</v>
      </c>
      <c r="F13" s="588">
        <v>800</v>
      </c>
      <c r="G13" s="1303"/>
    </row>
    <row r="14" spans="1:7" ht="23.25" customHeight="1" x14ac:dyDescent="0.25">
      <c r="A14" s="1301"/>
      <c r="B14" s="569" t="s">
        <v>869</v>
      </c>
      <c r="C14" s="573" t="s">
        <v>490</v>
      </c>
      <c r="D14" s="588">
        <v>800</v>
      </c>
      <c r="E14" s="588">
        <v>800</v>
      </c>
      <c r="F14" s="588">
        <v>800</v>
      </c>
      <c r="G14" s="1303"/>
    </row>
    <row r="15" spans="1:7" ht="23.25" customHeight="1" x14ac:dyDescent="0.25">
      <c r="A15" s="1301"/>
      <c r="B15" s="569" t="s">
        <v>870</v>
      </c>
      <c r="C15" s="570" t="s">
        <v>491</v>
      </c>
      <c r="D15" s="588">
        <v>0</v>
      </c>
      <c r="E15" s="588">
        <v>0</v>
      </c>
      <c r="F15" s="588">
        <v>0</v>
      </c>
      <c r="G15" s="1305"/>
    </row>
    <row r="16" spans="1:7" ht="21" customHeight="1" x14ac:dyDescent="0.25">
      <c r="A16" s="1301"/>
      <c r="B16" s="569" t="s">
        <v>871</v>
      </c>
      <c r="C16" s="571" t="s">
        <v>509</v>
      </c>
      <c r="D16" s="588">
        <v>0</v>
      </c>
      <c r="E16" s="588">
        <v>0</v>
      </c>
      <c r="F16" s="588">
        <v>0</v>
      </c>
      <c r="G16" s="1307"/>
    </row>
    <row r="17" spans="1:7" ht="21" customHeight="1" x14ac:dyDescent="0.25">
      <c r="A17" s="1301"/>
      <c r="B17" s="569" t="s">
        <v>872</v>
      </c>
      <c r="C17" s="571" t="s">
        <v>597</v>
      </c>
      <c r="D17" s="588">
        <v>0</v>
      </c>
      <c r="E17" s="588"/>
      <c r="F17" s="588">
        <v>0</v>
      </c>
      <c r="G17" s="1307"/>
    </row>
    <row r="18" spans="1:7" ht="21" customHeight="1" x14ac:dyDescent="0.25">
      <c r="A18" s="1301"/>
      <c r="B18" s="569" t="s">
        <v>873</v>
      </c>
      <c r="C18" s="571" t="s">
        <v>875</v>
      </c>
      <c r="D18" s="588"/>
      <c r="E18" s="588">
        <v>4230</v>
      </c>
      <c r="F18" s="588">
        <v>5500</v>
      </c>
      <c r="G18" s="1307" t="s">
        <v>1032</v>
      </c>
    </row>
    <row r="19" spans="1:7" ht="21.75" customHeight="1" x14ac:dyDescent="0.25">
      <c r="A19" s="1301"/>
      <c r="B19" s="569" t="s">
        <v>874</v>
      </c>
      <c r="C19" s="571" t="s">
        <v>616</v>
      </c>
      <c r="D19" s="588">
        <v>1000</v>
      </c>
      <c r="E19" s="588">
        <v>1000</v>
      </c>
      <c r="F19" s="588">
        <v>1000</v>
      </c>
      <c r="G19" s="1307" t="s">
        <v>1049</v>
      </c>
    </row>
    <row r="20" spans="1:7" ht="18.75" customHeight="1" x14ac:dyDescent="0.25">
      <c r="A20" s="1301"/>
      <c r="B20" s="569"/>
      <c r="C20" s="153" t="s">
        <v>527</v>
      </c>
      <c r="D20" s="590">
        <f>SUM(D11:D19)</f>
        <v>5000</v>
      </c>
      <c r="E20" s="590">
        <f>SUM(E11:E19)</f>
        <v>11430</v>
      </c>
      <c r="F20" s="590">
        <f>SUM(F11:F19)</f>
        <v>10500</v>
      </c>
      <c r="G20" s="1305"/>
    </row>
    <row r="21" spans="1:7" ht="18" customHeight="1" x14ac:dyDescent="0.25">
      <c r="A21" s="1301"/>
      <c r="B21" s="569"/>
      <c r="C21" s="152"/>
      <c r="D21" s="155"/>
      <c r="E21" s="155"/>
      <c r="F21" s="155"/>
      <c r="G21" s="1303"/>
    </row>
    <row r="22" spans="1:7" s="141" customFormat="1" ht="15.75" x14ac:dyDescent="0.25">
      <c r="A22" s="1308"/>
      <c r="B22" s="157"/>
      <c r="C22" s="572" t="s">
        <v>283</v>
      </c>
      <c r="D22" s="160">
        <f>D4+D9+D20</f>
        <v>693596</v>
      </c>
      <c r="E22" s="160">
        <f>E4+E9+E20</f>
        <v>706275</v>
      </c>
      <c r="F22" s="160">
        <f>F4+F9+F20</f>
        <v>782884</v>
      </c>
      <c r="G22" s="1309"/>
    </row>
    <row r="23" spans="1:7" s="141" customFormat="1" ht="18.75" customHeight="1" thickBot="1" x14ac:dyDescent="0.3">
      <c r="A23" s="1310"/>
      <c r="B23" s="1311"/>
      <c r="C23" s="1312" t="s">
        <v>284</v>
      </c>
      <c r="D23" s="1313">
        <f>D5+D22</f>
        <v>693596</v>
      </c>
      <c r="E23" s="1313">
        <f>E5+E22</f>
        <v>706275</v>
      </c>
      <c r="F23" s="1313">
        <f>F5+F22</f>
        <v>782884</v>
      </c>
      <c r="G23" s="1314"/>
    </row>
    <row r="24" spans="1:7" x14ac:dyDescent="0.2">
      <c r="D24" s="30"/>
      <c r="F24" s="30"/>
    </row>
    <row r="25" spans="1:7" x14ac:dyDescent="0.2">
      <c r="D25" s="30"/>
      <c r="F25" s="30"/>
    </row>
    <row r="26" spans="1:7" x14ac:dyDescent="0.2">
      <c r="D26" s="30"/>
      <c r="F26" s="30"/>
    </row>
    <row r="27" spans="1:7" x14ac:dyDescent="0.2">
      <c r="D27" s="30"/>
      <c r="F27" s="30"/>
    </row>
    <row r="28" spans="1:7" x14ac:dyDescent="0.2">
      <c r="D28" s="30"/>
      <c r="F28" s="30"/>
    </row>
    <row r="29" spans="1:7" x14ac:dyDescent="0.2">
      <c r="D29" s="30"/>
      <c r="F29" s="30"/>
    </row>
    <row r="30" spans="1:7" x14ac:dyDescent="0.2">
      <c r="D30" s="30"/>
      <c r="F30" s="30"/>
    </row>
    <row r="31" spans="1:7" x14ac:dyDescent="0.2">
      <c r="D31" s="30"/>
      <c r="F31" s="30"/>
    </row>
    <row r="32" spans="1:7" x14ac:dyDescent="0.2">
      <c r="D32" s="30"/>
      <c r="F32" s="30"/>
    </row>
    <row r="33" spans="4:6" x14ac:dyDescent="0.2">
      <c r="D33" s="30"/>
      <c r="F33" s="30"/>
    </row>
    <row r="34" spans="4:6" x14ac:dyDescent="0.2">
      <c r="D34" s="30"/>
      <c r="F34" s="30"/>
    </row>
    <row r="35" spans="4:6" x14ac:dyDescent="0.2">
      <c r="D35" s="30"/>
      <c r="F35" s="30"/>
    </row>
    <row r="36" spans="4:6" x14ac:dyDescent="0.2">
      <c r="D36" s="30"/>
      <c r="F36" s="30"/>
    </row>
    <row r="37" spans="4:6" x14ac:dyDescent="0.2">
      <c r="D37" s="30"/>
      <c r="F37" s="30"/>
    </row>
    <row r="38" spans="4:6" x14ac:dyDescent="0.2">
      <c r="D38" s="30"/>
      <c r="F38" s="30"/>
    </row>
    <row r="39" spans="4:6" x14ac:dyDescent="0.2">
      <c r="D39" s="30"/>
      <c r="F39" s="30"/>
    </row>
    <row r="40" spans="4:6" x14ac:dyDescent="0.2">
      <c r="D40" s="30"/>
      <c r="F40" s="30"/>
    </row>
    <row r="41" spans="4:6" x14ac:dyDescent="0.2">
      <c r="D41" s="30"/>
      <c r="F41" s="30"/>
    </row>
    <row r="42" spans="4:6" x14ac:dyDescent="0.2">
      <c r="D42" s="30"/>
      <c r="F42" s="30"/>
    </row>
    <row r="43" spans="4:6" x14ac:dyDescent="0.2">
      <c r="D43" s="30"/>
      <c r="F43" s="30"/>
    </row>
    <row r="44" spans="4:6" x14ac:dyDescent="0.2">
      <c r="D44" s="30"/>
      <c r="F44" s="30"/>
    </row>
    <row r="45" spans="4:6" x14ac:dyDescent="0.2">
      <c r="D45" s="30"/>
      <c r="F45" s="30"/>
    </row>
    <row r="46" spans="4:6" x14ac:dyDescent="0.2">
      <c r="D46" s="30"/>
      <c r="F46" s="30"/>
    </row>
    <row r="47" spans="4:6" x14ac:dyDescent="0.2">
      <c r="D47" s="30"/>
      <c r="F47" s="30"/>
    </row>
    <row r="48" spans="4:6" x14ac:dyDescent="0.2">
      <c r="D48" s="30"/>
      <c r="F48" s="30"/>
    </row>
    <row r="49" spans="4:6" x14ac:dyDescent="0.2">
      <c r="D49" s="30"/>
      <c r="F49" s="30"/>
    </row>
    <row r="50" spans="4:6" x14ac:dyDescent="0.2">
      <c r="D50" s="30"/>
      <c r="F50" s="30"/>
    </row>
    <row r="51" spans="4:6" x14ac:dyDescent="0.2">
      <c r="D51" s="30"/>
      <c r="F51" s="30"/>
    </row>
    <row r="52" spans="4:6" x14ac:dyDescent="0.2">
      <c r="D52" s="30"/>
      <c r="F52" s="30"/>
    </row>
    <row r="53" spans="4:6" x14ac:dyDescent="0.2">
      <c r="D53" s="30"/>
      <c r="F53" s="30"/>
    </row>
    <row r="54" spans="4:6" x14ac:dyDescent="0.2">
      <c r="D54" s="30"/>
      <c r="F54" s="30"/>
    </row>
    <row r="55" spans="4:6" x14ac:dyDescent="0.2">
      <c r="D55" s="30"/>
      <c r="F55" s="30"/>
    </row>
    <row r="56" spans="4:6" x14ac:dyDescent="0.2">
      <c r="D56" s="30"/>
      <c r="F56" s="30"/>
    </row>
    <row r="57" spans="4:6" x14ac:dyDescent="0.2">
      <c r="D57" s="30"/>
      <c r="F57" s="30"/>
    </row>
    <row r="58" spans="4:6" x14ac:dyDescent="0.2">
      <c r="D58" s="30"/>
      <c r="F58" s="30"/>
    </row>
    <row r="59" spans="4:6" x14ac:dyDescent="0.2">
      <c r="D59" s="30"/>
      <c r="F59" s="30"/>
    </row>
    <row r="60" spans="4:6" x14ac:dyDescent="0.2">
      <c r="D60" s="30"/>
      <c r="F60" s="30"/>
    </row>
    <row r="61" spans="4:6" x14ac:dyDescent="0.2">
      <c r="D61" s="30"/>
      <c r="F61" s="30"/>
    </row>
    <row r="62" spans="4:6" x14ac:dyDescent="0.2">
      <c r="D62" s="30"/>
      <c r="F62" s="30"/>
    </row>
    <row r="63" spans="4:6" x14ac:dyDescent="0.2">
      <c r="D63" s="30"/>
      <c r="F63" s="30"/>
    </row>
    <row r="64" spans="4:6" x14ac:dyDescent="0.2">
      <c r="D64" s="30"/>
      <c r="F64" s="30"/>
    </row>
    <row r="65" spans="4:6" x14ac:dyDescent="0.2">
      <c r="D65" s="30"/>
      <c r="F65" s="30"/>
    </row>
    <row r="66" spans="4:6" x14ac:dyDescent="0.2">
      <c r="D66" s="30"/>
      <c r="F66" s="30"/>
    </row>
    <row r="67" spans="4:6" x14ac:dyDescent="0.2">
      <c r="D67" s="30"/>
      <c r="F67" s="30"/>
    </row>
    <row r="68" spans="4:6" x14ac:dyDescent="0.2">
      <c r="D68" s="30"/>
      <c r="F68" s="30"/>
    </row>
    <row r="69" spans="4:6" x14ac:dyDescent="0.2">
      <c r="D69" s="30"/>
      <c r="F69" s="30"/>
    </row>
    <row r="70" spans="4:6" x14ac:dyDescent="0.2">
      <c r="D70" s="30"/>
      <c r="F70" s="30"/>
    </row>
    <row r="71" spans="4:6" x14ac:dyDescent="0.2">
      <c r="D71" s="30"/>
      <c r="F71" s="30"/>
    </row>
    <row r="72" spans="4:6" x14ac:dyDescent="0.2">
      <c r="D72" s="30"/>
      <c r="F72" s="30"/>
    </row>
    <row r="73" spans="4:6" x14ac:dyDescent="0.2">
      <c r="D73" s="30"/>
      <c r="F73" s="30"/>
    </row>
    <row r="74" spans="4:6" x14ac:dyDescent="0.2">
      <c r="D74" s="30"/>
      <c r="F74" s="30"/>
    </row>
    <row r="75" spans="4:6" x14ac:dyDescent="0.2">
      <c r="D75" s="30"/>
      <c r="F75" s="30"/>
    </row>
  </sheetData>
  <mergeCells count="2">
    <mergeCell ref="B3:G3"/>
    <mergeCell ref="B6:G6"/>
  </mergeCells>
  <printOptions horizontalCentered="1" gridLines="1"/>
  <pageMargins left="0" right="0" top="1.1023622047244095" bottom="0.98425196850393704" header="0.31496062992125984" footer="0.51181102362204722"/>
  <pageSetup paperSize="9" scale="62" orientation="landscape" blackAndWhite="1" verticalDpi="300" r:id="rId1"/>
  <headerFooter alignWithMargins="0">
    <oddHeader xml:space="preserve">&amp;C&amp;"Times New Roman CE,Normál"&amp;14Egyéb szervezetek támogatása 2025. év&amp;R&amp;"Times New Roman CE,Normál"&amp;8 12.sz.melléklet </oddHeader>
    <oddFooter>&amp;L&amp;"Times New Roman CE,Normál"&amp;D / &amp;T&amp;R&amp;"Times New Roman CE,Normál"&amp;P/&amp;N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topLeftCell="A13" zoomScaleNormal="100" workbookViewId="0">
      <selection activeCell="C1" sqref="C1:C5"/>
    </sheetView>
  </sheetViews>
  <sheetFormatPr defaultRowHeight="15.75" x14ac:dyDescent="0.25"/>
  <cols>
    <col min="1" max="1" width="5.7109375" style="151" customWidth="1"/>
    <col min="2" max="2" width="6.5703125" style="151" customWidth="1"/>
    <col min="3" max="3" width="61.85546875" customWidth="1"/>
    <col min="4" max="4" width="12" customWidth="1"/>
    <col min="5" max="5" width="11.140625" customWidth="1"/>
    <col min="6" max="6" width="12.42578125" customWidth="1"/>
    <col min="7" max="7" width="13.85546875" customWidth="1"/>
    <col min="8" max="8" width="12.140625" customWidth="1"/>
    <col min="9" max="9" width="13.28515625" style="162" customWidth="1"/>
    <col min="10" max="11" width="11.5703125" customWidth="1"/>
    <col min="12" max="12" width="9.42578125" bestFit="1" customWidth="1"/>
    <col min="13" max="13" width="10.7109375" customWidth="1"/>
    <col min="14" max="14" width="11.140625" customWidth="1"/>
    <col min="15" max="15" width="12.42578125" customWidth="1"/>
    <col min="16" max="16" width="0.42578125" hidden="1" customWidth="1"/>
    <col min="17" max="17" width="0.140625" hidden="1" customWidth="1"/>
    <col min="18" max="18" width="0.140625" customWidth="1"/>
    <col min="19" max="19" width="9.140625" hidden="1" customWidth="1"/>
  </cols>
  <sheetData>
    <row r="1" spans="1:19" ht="26.25" customHeight="1" x14ac:dyDescent="0.2">
      <c r="A1" s="1770" t="s">
        <v>285</v>
      </c>
      <c r="B1" s="1315" t="s">
        <v>60</v>
      </c>
      <c r="C1" s="1773" t="s">
        <v>275</v>
      </c>
      <c r="D1" s="1748" t="s">
        <v>979</v>
      </c>
      <c r="E1" s="1749"/>
      <c r="F1" s="1776"/>
      <c r="G1" s="1748" t="s">
        <v>980</v>
      </c>
      <c r="H1" s="1749"/>
      <c r="I1" s="1776"/>
      <c r="J1" s="1748" t="s">
        <v>591</v>
      </c>
      <c r="K1" s="1749"/>
      <c r="L1" s="1776"/>
      <c r="M1" s="1748" t="s">
        <v>981</v>
      </c>
      <c r="N1" s="1749"/>
      <c r="O1" s="1750"/>
      <c r="P1" s="42"/>
    </row>
    <row r="2" spans="1:19" ht="36.75" customHeight="1" x14ac:dyDescent="0.2">
      <c r="A2" s="1771"/>
      <c r="B2" s="163" t="s">
        <v>256</v>
      </c>
      <c r="C2" s="1774"/>
      <c r="D2" s="1751" t="s">
        <v>274</v>
      </c>
      <c r="E2" s="1754" t="s">
        <v>286</v>
      </c>
      <c r="F2" s="1754"/>
      <c r="G2" s="1751" t="s">
        <v>274</v>
      </c>
      <c r="H2" s="1754" t="s">
        <v>286</v>
      </c>
      <c r="I2" s="1754"/>
      <c r="J2" s="1751" t="s">
        <v>274</v>
      </c>
      <c r="K2" s="1754" t="s">
        <v>286</v>
      </c>
      <c r="L2" s="1754"/>
      <c r="M2" s="1751" t="s">
        <v>274</v>
      </c>
      <c r="N2" s="1754" t="s">
        <v>286</v>
      </c>
      <c r="O2" s="1761"/>
      <c r="P2" s="42"/>
    </row>
    <row r="3" spans="1:19" ht="20.100000000000001" customHeight="1" x14ac:dyDescent="0.2">
      <c r="A3" s="1771"/>
      <c r="B3" s="163" t="s">
        <v>259</v>
      </c>
      <c r="C3" s="1774"/>
      <c r="D3" s="1752"/>
      <c r="E3" s="1755" t="s">
        <v>287</v>
      </c>
      <c r="F3" s="1751" t="s">
        <v>288</v>
      </c>
      <c r="G3" s="1752"/>
      <c r="H3" s="1755" t="s">
        <v>287</v>
      </c>
      <c r="I3" s="1751" t="s">
        <v>288</v>
      </c>
      <c r="J3" s="1752"/>
      <c r="K3" s="1755" t="s">
        <v>287</v>
      </c>
      <c r="L3" s="1751" t="s">
        <v>288</v>
      </c>
      <c r="M3" s="1752"/>
      <c r="N3" s="1755" t="s">
        <v>287</v>
      </c>
      <c r="O3" s="1758" t="s">
        <v>288</v>
      </c>
      <c r="P3" s="42"/>
      <c r="S3" t="s">
        <v>590</v>
      </c>
    </row>
    <row r="4" spans="1:19" ht="20.100000000000001" customHeight="1" x14ac:dyDescent="0.2">
      <c r="A4" s="1771"/>
      <c r="B4" s="163" t="s">
        <v>258</v>
      </c>
      <c r="C4" s="1774"/>
      <c r="D4" s="1752"/>
      <c r="E4" s="1756"/>
      <c r="F4" s="1752"/>
      <c r="G4" s="1752"/>
      <c r="H4" s="1756"/>
      <c r="I4" s="1752"/>
      <c r="J4" s="1752"/>
      <c r="K4" s="1756"/>
      <c r="L4" s="1752"/>
      <c r="M4" s="1752"/>
      <c r="N4" s="1756"/>
      <c r="O4" s="1759"/>
      <c r="P4" s="42"/>
    </row>
    <row r="5" spans="1:19" ht="18" customHeight="1" x14ac:dyDescent="0.2">
      <c r="A5" s="1772"/>
      <c r="B5" s="164"/>
      <c r="C5" s="1775"/>
      <c r="D5" s="1753"/>
      <c r="E5" s="1757"/>
      <c r="F5" s="1769"/>
      <c r="G5" s="1753"/>
      <c r="H5" s="1757"/>
      <c r="I5" s="1769"/>
      <c r="J5" s="1753"/>
      <c r="K5" s="1757"/>
      <c r="L5" s="1769"/>
      <c r="M5" s="1753"/>
      <c r="N5" s="1757"/>
      <c r="O5" s="1760"/>
      <c r="P5" s="42"/>
    </row>
    <row r="6" spans="1:19" ht="20.100000000000001" customHeight="1" x14ac:dyDescent="0.2">
      <c r="A6" s="1762" t="s">
        <v>289</v>
      </c>
      <c r="B6" s="1763"/>
      <c r="C6" s="1764"/>
      <c r="D6" s="165"/>
      <c r="E6" s="165"/>
      <c r="F6" s="165"/>
      <c r="G6" s="165"/>
      <c r="H6" s="165"/>
      <c r="I6" s="165"/>
      <c r="J6" s="165"/>
      <c r="K6" s="165"/>
      <c r="L6" s="165"/>
      <c r="M6" s="42"/>
      <c r="N6" s="42"/>
      <c r="O6" s="1316"/>
      <c r="P6" s="42"/>
    </row>
    <row r="7" spans="1:19" ht="20.100000000000001" customHeight="1" x14ac:dyDescent="0.25">
      <c r="A7" s="1317"/>
      <c r="B7" s="166" t="s">
        <v>492</v>
      </c>
      <c r="C7" s="167" t="s">
        <v>290</v>
      </c>
      <c r="D7" s="1318">
        <v>0</v>
      </c>
      <c r="E7" s="168">
        <v>0</v>
      </c>
      <c r="F7" s="168">
        <v>0</v>
      </c>
      <c r="G7" s="1318">
        <v>0</v>
      </c>
      <c r="H7" s="168">
        <v>0</v>
      </c>
      <c r="I7" s="168">
        <v>0</v>
      </c>
      <c r="J7" s="1318">
        <v>0</v>
      </c>
      <c r="K7" s="168">
        <v>0</v>
      </c>
      <c r="L7" s="169">
        <v>0</v>
      </c>
      <c r="M7" s="170">
        <f t="shared" ref="M7:M22" si="0">J7-D7</f>
        <v>0</v>
      </c>
      <c r="N7" s="170">
        <f t="shared" ref="N7:N22" si="1">K7-E7</f>
        <v>0</v>
      </c>
      <c r="O7" s="1319">
        <f t="shared" ref="O7:O22" si="2">L7-F7</f>
        <v>0</v>
      </c>
      <c r="P7" s="42"/>
    </row>
    <row r="8" spans="1:19" ht="20.100000000000001" customHeight="1" x14ac:dyDescent="0.25">
      <c r="A8" s="1317"/>
      <c r="B8" s="166" t="s">
        <v>493</v>
      </c>
      <c r="C8" s="167" t="s">
        <v>291</v>
      </c>
      <c r="D8" s="506"/>
      <c r="E8" s="168"/>
      <c r="F8" s="168"/>
      <c r="G8" s="168"/>
      <c r="H8" s="168"/>
      <c r="I8" s="168"/>
      <c r="J8" s="1318"/>
      <c r="K8" s="168"/>
      <c r="L8" s="169"/>
      <c r="M8" s="170">
        <f t="shared" si="0"/>
        <v>0</v>
      </c>
      <c r="N8" s="170">
        <f t="shared" si="1"/>
        <v>0</v>
      </c>
      <c r="O8" s="1319">
        <f t="shared" si="2"/>
        <v>0</v>
      </c>
      <c r="P8" s="42"/>
    </row>
    <row r="9" spans="1:19" ht="20.100000000000001" customHeight="1" x14ac:dyDescent="0.25">
      <c r="A9" s="1317" t="s">
        <v>39</v>
      </c>
      <c r="B9" s="166"/>
      <c r="C9" s="167" t="s">
        <v>292</v>
      </c>
      <c r="D9" s="1318">
        <v>6500</v>
      </c>
      <c r="E9" s="168"/>
      <c r="F9" s="168">
        <v>6500</v>
      </c>
      <c r="G9" s="1318">
        <v>6500</v>
      </c>
      <c r="H9" s="168">
        <v>0</v>
      </c>
      <c r="I9" s="168">
        <v>6500</v>
      </c>
      <c r="J9" s="1318">
        <v>6000</v>
      </c>
      <c r="K9" s="168">
        <v>0</v>
      </c>
      <c r="L9" s="169">
        <v>6000</v>
      </c>
      <c r="M9" s="170">
        <f t="shared" si="0"/>
        <v>-500</v>
      </c>
      <c r="N9" s="170">
        <f t="shared" si="1"/>
        <v>0</v>
      </c>
      <c r="O9" s="1319">
        <f t="shared" si="2"/>
        <v>-500</v>
      </c>
      <c r="P9" s="42"/>
    </row>
    <row r="10" spans="1:19" ht="20.100000000000001" customHeight="1" x14ac:dyDescent="0.25">
      <c r="A10" s="1317"/>
      <c r="B10" s="166"/>
      <c r="C10" s="167" t="s">
        <v>523</v>
      </c>
      <c r="D10" s="1318">
        <v>3500</v>
      </c>
      <c r="E10" s="168">
        <v>0</v>
      </c>
      <c r="F10" s="168">
        <v>3500</v>
      </c>
      <c r="G10" s="1318">
        <v>3500</v>
      </c>
      <c r="H10" s="168">
        <v>0</v>
      </c>
      <c r="I10" s="168">
        <v>3500</v>
      </c>
      <c r="J10" s="1318">
        <v>3000</v>
      </c>
      <c r="K10" s="168">
        <v>0</v>
      </c>
      <c r="L10" s="169">
        <v>3000</v>
      </c>
      <c r="M10" s="170">
        <f t="shared" si="0"/>
        <v>-500</v>
      </c>
      <c r="N10" s="170">
        <f t="shared" si="1"/>
        <v>0</v>
      </c>
      <c r="O10" s="1319">
        <f t="shared" si="2"/>
        <v>-500</v>
      </c>
      <c r="P10" s="42"/>
    </row>
    <row r="11" spans="1:19" ht="20.100000000000001" customHeight="1" x14ac:dyDescent="0.25">
      <c r="A11" s="1317"/>
      <c r="B11" s="166"/>
      <c r="C11" s="167" t="s">
        <v>524</v>
      </c>
      <c r="D11" s="1318">
        <v>25</v>
      </c>
      <c r="E11" s="168">
        <v>25</v>
      </c>
      <c r="F11" s="168">
        <v>0</v>
      </c>
      <c r="G11" s="1318">
        <v>25</v>
      </c>
      <c r="H11" s="168">
        <v>25</v>
      </c>
      <c r="I11" s="168"/>
      <c r="J11" s="1318">
        <v>25</v>
      </c>
      <c r="K11" s="168">
        <v>25</v>
      </c>
      <c r="L11" s="169"/>
      <c r="M11" s="170">
        <f t="shared" si="0"/>
        <v>0</v>
      </c>
      <c r="N11" s="170">
        <f t="shared" si="1"/>
        <v>0</v>
      </c>
      <c r="O11" s="1319">
        <f t="shared" si="2"/>
        <v>0</v>
      </c>
      <c r="P11" s="42"/>
    </row>
    <row r="12" spans="1:19" ht="20.100000000000001" customHeight="1" x14ac:dyDescent="0.25">
      <c r="A12" s="1320"/>
      <c r="B12" s="166"/>
      <c r="C12" s="167" t="s">
        <v>525</v>
      </c>
      <c r="D12" s="1318">
        <v>150</v>
      </c>
      <c r="E12" s="168"/>
      <c r="F12" s="168">
        <v>150</v>
      </c>
      <c r="G12" s="1318">
        <v>150</v>
      </c>
      <c r="H12" s="168">
        <v>0</v>
      </c>
      <c r="I12" s="168">
        <v>150</v>
      </c>
      <c r="J12" s="1318">
        <v>50</v>
      </c>
      <c r="K12" s="168"/>
      <c r="L12" s="169">
        <v>50</v>
      </c>
      <c r="M12" s="170">
        <f t="shared" si="0"/>
        <v>-100</v>
      </c>
      <c r="N12" s="170">
        <f t="shared" si="1"/>
        <v>0</v>
      </c>
      <c r="O12" s="1319">
        <f t="shared" si="2"/>
        <v>-100</v>
      </c>
      <c r="P12" s="42"/>
    </row>
    <row r="13" spans="1:19" ht="20.100000000000001" customHeight="1" x14ac:dyDescent="0.25">
      <c r="A13" s="1320"/>
      <c r="B13" s="166"/>
      <c r="C13" s="167" t="s">
        <v>1030</v>
      </c>
      <c r="D13" s="1318"/>
      <c r="E13" s="168"/>
      <c r="F13" s="168"/>
      <c r="G13" s="1318"/>
      <c r="H13" s="168"/>
      <c r="I13" s="168"/>
      <c r="J13" s="1318">
        <v>3300</v>
      </c>
      <c r="K13" s="168"/>
      <c r="L13" s="169">
        <v>3300</v>
      </c>
      <c r="M13" s="170"/>
      <c r="N13" s="170"/>
      <c r="O13" s="1319"/>
      <c r="P13" s="42"/>
    </row>
    <row r="14" spans="1:19" ht="20.100000000000001" customHeight="1" x14ac:dyDescent="0.25">
      <c r="A14" s="1320"/>
      <c r="B14" s="166"/>
      <c r="C14" s="167" t="s">
        <v>1031</v>
      </c>
      <c r="D14" s="1318"/>
      <c r="E14" s="168"/>
      <c r="F14" s="168"/>
      <c r="G14" s="1318"/>
      <c r="H14" s="168"/>
      <c r="I14" s="168"/>
      <c r="J14" s="1318">
        <v>3600</v>
      </c>
      <c r="K14" s="168"/>
      <c r="L14" s="169">
        <v>3600</v>
      </c>
      <c r="M14" s="170"/>
      <c r="N14" s="170"/>
      <c r="O14" s="1319"/>
      <c r="P14" s="42"/>
    </row>
    <row r="15" spans="1:19" ht="18.75" customHeight="1" x14ac:dyDescent="0.25">
      <c r="A15" s="1320"/>
      <c r="B15" s="166" t="s">
        <v>494</v>
      </c>
      <c r="C15" s="167" t="s">
        <v>508</v>
      </c>
      <c r="D15" s="1318">
        <v>250</v>
      </c>
      <c r="E15" s="168">
        <v>250</v>
      </c>
      <c r="F15" s="168">
        <v>0</v>
      </c>
      <c r="G15" s="1318">
        <v>250</v>
      </c>
      <c r="H15" s="678">
        <v>250</v>
      </c>
      <c r="I15" s="168">
        <v>250</v>
      </c>
      <c r="J15" s="1318">
        <v>250</v>
      </c>
      <c r="K15" s="168">
        <v>250</v>
      </c>
      <c r="L15" s="169">
        <v>0</v>
      </c>
      <c r="M15" s="170">
        <f t="shared" si="0"/>
        <v>0</v>
      </c>
      <c r="N15" s="170">
        <f t="shared" si="1"/>
        <v>0</v>
      </c>
      <c r="O15" s="1319">
        <f t="shared" si="2"/>
        <v>0</v>
      </c>
      <c r="P15" s="42"/>
    </row>
    <row r="16" spans="1:19" ht="20.100000000000001" customHeight="1" x14ac:dyDescent="0.25">
      <c r="A16" s="1321"/>
      <c r="B16" s="509" t="s">
        <v>495</v>
      </c>
      <c r="C16" s="510" t="s">
        <v>293</v>
      </c>
      <c r="D16" s="511">
        <v>200</v>
      </c>
      <c r="E16" s="511">
        <v>200</v>
      </c>
      <c r="F16" s="511">
        <v>0</v>
      </c>
      <c r="G16" s="511">
        <v>200</v>
      </c>
      <c r="H16" s="511">
        <v>200</v>
      </c>
      <c r="I16" s="511">
        <v>0</v>
      </c>
      <c r="J16" s="511">
        <v>200</v>
      </c>
      <c r="K16" s="511">
        <v>200</v>
      </c>
      <c r="L16" s="511"/>
      <c r="M16" s="170">
        <f t="shared" si="0"/>
        <v>0</v>
      </c>
      <c r="N16" s="170">
        <f t="shared" si="1"/>
        <v>0</v>
      </c>
      <c r="O16" s="1319">
        <f t="shared" si="2"/>
        <v>0</v>
      </c>
      <c r="P16" s="42"/>
    </row>
    <row r="17" spans="1:16" ht="20.100000000000001" customHeight="1" x14ac:dyDescent="0.25">
      <c r="A17" s="1321"/>
      <c r="B17" s="509" t="s">
        <v>496</v>
      </c>
      <c r="C17" s="510" t="s">
        <v>507</v>
      </c>
      <c r="D17" s="511">
        <v>0</v>
      </c>
      <c r="E17" s="511">
        <v>0</v>
      </c>
      <c r="F17" s="511">
        <v>0</v>
      </c>
      <c r="G17" s="511">
        <v>0</v>
      </c>
      <c r="H17" s="511">
        <v>0</v>
      </c>
      <c r="I17" s="511">
        <v>0</v>
      </c>
      <c r="J17" s="511">
        <v>0</v>
      </c>
      <c r="K17" s="511">
        <v>0</v>
      </c>
      <c r="L17" s="511">
        <v>0</v>
      </c>
      <c r="M17" s="170">
        <f t="shared" si="0"/>
        <v>0</v>
      </c>
      <c r="N17" s="170">
        <f t="shared" si="1"/>
        <v>0</v>
      </c>
      <c r="O17" s="1319">
        <f t="shared" si="2"/>
        <v>0</v>
      </c>
      <c r="P17" s="42"/>
    </row>
    <row r="18" spans="1:16" ht="19.5" customHeight="1" x14ac:dyDescent="0.25">
      <c r="A18" s="1321"/>
      <c r="B18" s="509" t="s">
        <v>497</v>
      </c>
      <c r="C18" s="510" t="s">
        <v>294</v>
      </c>
      <c r="D18" s="511">
        <v>1300</v>
      </c>
      <c r="E18" s="511">
        <v>1300</v>
      </c>
      <c r="F18" s="511">
        <v>0</v>
      </c>
      <c r="G18" s="511">
        <v>1300</v>
      </c>
      <c r="H18" s="511">
        <v>1300</v>
      </c>
      <c r="I18" s="511">
        <v>0</v>
      </c>
      <c r="J18" s="511">
        <v>1300</v>
      </c>
      <c r="K18" s="511">
        <v>1300</v>
      </c>
      <c r="L18" s="511"/>
      <c r="M18" s="170">
        <f t="shared" si="0"/>
        <v>0</v>
      </c>
      <c r="N18" s="170">
        <f t="shared" si="1"/>
        <v>0</v>
      </c>
      <c r="O18" s="1319">
        <f t="shared" si="2"/>
        <v>0</v>
      </c>
      <c r="P18" s="42"/>
    </row>
    <row r="19" spans="1:16" ht="19.5" customHeight="1" x14ac:dyDescent="0.25">
      <c r="A19" s="1321"/>
      <c r="B19" s="509" t="s">
        <v>498</v>
      </c>
      <c r="C19" s="510" t="s">
        <v>499</v>
      </c>
      <c r="D19" s="511">
        <v>0</v>
      </c>
      <c r="E19" s="511">
        <v>0</v>
      </c>
      <c r="F19" s="511"/>
      <c r="G19" s="511">
        <v>0</v>
      </c>
      <c r="H19" s="511">
        <v>0</v>
      </c>
      <c r="I19" s="511">
        <v>0</v>
      </c>
      <c r="J19" s="511">
        <v>0</v>
      </c>
      <c r="K19" s="511"/>
      <c r="L19" s="511">
        <v>0</v>
      </c>
      <c r="M19" s="170">
        <f t="shared" si="0"/>
        <v>0</v>
      </c>
      <c r="N19" s="170">
        <f t="shared" si="1"/>
        <v>0</v>
      </c>
      <c r="O19" s="1319">
        <f t="shared" si="2"/>
        <v>0</v>
      </c>
      <c r="P19" s="42"/>
    </row>
    <row r="20" spans="1:16" ht="19.5" customHeight="1" x14ac:dyDescent="0.25">
      <c r="A20" s="1321"/>
      <c r="B20" s="509" t="s">
        <v>587</v>
      </c>
      <c r="C20" s="671" t="s">
        <v>589</v>
      </c>
      <c r="D20" s="672">
        <v>0</v>
      </c>
      <c r="E20" s="672">
        <v>0</v>
      </c>
      <c r="F20" s="672"/>
      <c r="G20" s="672"/>
      <c r="H20" s="672"/>
      <c r="I20" s="672">
        <v>0</v>
      </c>
      <c r="J20" s="672">
        <v>0</v>
      </c>
      <c r="K20" s="672">
        <v>0</v>
      </c>
      <c r="L20" s="672"/>
      <c r="M20" s="170">
        <f t="shared" si="0"/>
        <v>0</v>
      </c>
      <c r="N20" s="170">
        <f t="shared" si="1"/>
        <v>0</v>
      </c>
      <c r="O20" s="1319"/>
      <c r="P20" s="42"/>
    </row>
    <row r="21" spans="1:16" ht="19.5" customHeight="1" x14ac:dyDescent="0.25">
      <c r="A21" s="1321"/>
      <c r="B21" s="509" t="s">
        <v>588</v>
      </c>
      <c r="C21" s="671" t="s">
        <v>633</v>
      </c>
      <c r="D21" s="672">
        <v>22641</v>
      </c>
      <c r="E21" s="672">
        <v>0</v>
      </c>
      <c r="F21" s="672">
        <v>22641</v>
      </c>
      <c r="G21" s="672">
        <v>25088</v>
      </c>
      <c r="H21" s="672">
        <v>0</v>
      </c>
      <c r="I21" s="672">
        <v>25088</v>
      </c>
      <c r="J21" s="672">
        <v>14970</v>
      </c>
      <c r="K21" s="672"/>
      <c r="L21" s="672">
        <v>14970</v>
      </c>
      <c r="M21" s="170">
        <f t="shared" si="0"/>
        <v>-7671</v>
      </c>
      <c r="N21" s="170">
        <f t="shared" si="1"/>
        <v>0</v>
      </c>
      <c r="O21" s="1319">
        <f t="shared" si="2"/>
        <v>-7671</v>
      </c>
      <c r="P21" s="42"/>
    </row>
    <row r="22" spans="1:16" ht="20.100000000000001" customHeight="1" x14ac:dyDescent="0.25">
      <c r="A22" s="1321"/>
      <c r="B22" s="171"/>
      <c r="C22" s="172" t="s">
        <v>295</v>
      </c>
      <c r="D22" s="507">
        <f t="shared" ref="D22:L22" si="3">SUM(D7:D21)</f>
        <v>34566</v>
      </c>
      <c r="E22" s="507">
        <f t="shared" si="3"/>
        <v>1775</v>
      </c>
      <c r="F22" s="507">
        <f t="shared" si="3"/>
        <v>32791</v>
      </c>
      <c r="G22" s="507">
        <f t="shared" si="3"/>
        <v>37013</v>
      </c>
      <c r="H22" s="507">
        <f t="shared" si="3"/>
        <v>1775</v>
      </c>
      <c r="I22" s="507">
        <f t="shared" si="3"/>
        <v>35488</v>
      </c>
      <c r="J22" s="507">
        <f t="shared" si="3"/>
        <v>32695</v>
      </c>
      <c r="K22" s="507">
        <f t="shared" si="3"/>
        <v>1775</v>
      </c>
      <c r="L22" s="507">
        <f t="shared" si="3"/>
        <v>30920</v>
      </c>
      <c r="M22" s="508">
        <f t="shared" si="0"/>
        <v>-1871</v>
      </c>
      <c r="N22" s="508">
        <f t="shared" si="1"/>
        <v>0</v>
      </c>
      <c r="O22" s="1322">
        <f t="shared" si="2"/>
        <v>-1871</v>
      </c>
      <c r="P22" s="42"/>
    </row>
    <row r="23" spans="1:16" ht="20.100000000000001" customHeight="1" x14ac:dyDescent="0.25">
      <c r="A23" s="1765" t="s">
        <v>296</v>
      </c>
      <c r="B23" s="1766"/>
      <c r="C23" s="1766"/>
      <c r="D23" s="1323"/>
      <c r="E23" s="1323"/>
      <c r="F23" s="1323"/>
      <c r="G23" s="1323"/>
      <c r="H23" s="1323"/>
      <c r="I23" s="1323"/>
      <c r="J23" s="1323"/>
      <c r="K23" s="1323"/>
      <c r="L23" s="1323"/>
      <c r="M23" s="1324"/>
      <c r="N23" s="1324"/>
      <c r="O23" s="1325"/>
      <c r="P23" s="42"/>
    </row>
    <row r="24" spans="1:16" ht="36" customHeight="1" x14ac:dyDescent="0.2">
      <c r="A24" s="1326"/>
      <c r="B24" s="512" t="s">
        <v>602</v>
      </c>
      <c r="C24" s="515" t="s">
        <v>297</v>
      </c>
      <c r="D24" s="514">
        <v>2300</v>
      </c>
      <c r="E24" s="514"/>
      <c r="F24" s="514">
        <v>2300</v>
      </c>
      <c r="G24" s="514">
        <v>801</v>
      </c>
      <c r="H24" s="514">
        <v>0</v>
      </c>
      <c r="I24" s="514">
        <v>801</v>
      </c>
      <c r="J24" s="514">
        <v>900</v>
      </c>
      <c r="K24" s="514">
        <v>0</v>
      </c>
      <c r="L24" s="514">
        <v>900</v>
      </c>
      <c r="M24" s="154">
        <f t="shared" ref="M24:O26" si="4">J24-D24</f>
        <v>-1400</v>
      </c>
      <c r="N24" s="154">
        <f t="shared" si="4"/>
        <v>0</v>
      </c>
      <c r="O24" s="1327">
        <f t="shared" si="4"/>
        <v>-1400</v>
      </c>
      <c r="P24" s="42"/>
    </row>
    <row r="25" spans="1:16" ht="20.100000000000001" customHeight="1" x14ac:dyDescent="0.2">
      <c r="A25" s="1326"/>
      <c r="B25" s="512" t="s">
        <v>500</v>
      </c>
      <c r="C25" s="513" t="s">
        <v>298</v>
      </c>
      <c r="D25" s="514">
        <v>0</v>
      </c>
      <c r="E25" s="514">
        <v>0</v>
      </c>
      <c r="F25" s="514">
        <v>0</v>
      </c>
      <c r="G25" s="514">
        <v>0</v>
      </c>
      <c r="H25" s="514">
        <v>0</v>
      </c>
      <c r="I25" s="514">
        <v>0</v>
      </c>
      <c r="J25" s="514">
        <v>0</v>
      </c>
      <c r="K25" s="514">
        <v>0</v>
      </c>
      <c r="L25" s="514">
        <v>0</v>
      </c>
      <c r="M25" s="154">
        <f t="shared" si="4"/>
        <v>0</v>
      </c>
      <c r="N25" s="154">
        <f t="shared" si="4"/>
        <v>0</v>
      </c>
      <c r="O25" s="1327">
        <f t="shared" si="4"/>
        <v>0</v>
      </c>
      <c r="P25" s="42"/>
    </row>
    <row r="26" spans="1:16" ht="20.100000000000001" customHeight="1" x14ac:dyDescent="0.2">
      <c r="A26" s="1326"/>
      <c r="B26" s="512" t="s">
        <v>501</v>
      </c>
      <c r="C26" s="513" t="s">
        <v>628</v>
      </c>
      <c r="D26" s="514">
        <v>0</v>
      </c>
      <c r="E26" s="514">
        <v>0</v>
      </c>
      <c r="F26" s="514">
        <v>0</v>
      </c>
      <c r="G26" s="514">
        <v>0</v>
      </c>
      <c r="H26" s="514">
        <v>0</v>
      </c>
      <c r="I26" s="514">
        <v>0</v>
      </c>
      <c r="J26" s="514">
        <v>0</v>
      </c>
      <c r="K26" s="514">
        <v>0</v>
      </c>
      <c r="L26" s="514">
        <v>0</v>
      </c>
      <c r="M26" s="154">
        <f t="shared" si="4"/>
        <v>0</v>
      </c>
      <c r="N26" s="154">
        <f t="shared" si="4"/>
        <v>0</v>
      </c>
      <c r="O26" s="1327">
        <f t="shared" si="4"/>
        <v>0</v>
      </c>
      <c r="P26" s="42"/>
    </row>
    <row r="27" spans="1:16" ht="20.100000000000001" customHeight="1" x14ac:dyDescent="0.2">
      <c r="A27" s="1326"/>
      <c r="B27" s="512"/>
      <c r="C27" s="513"/>
      <c r="D27" s="514"/>
      <c r="E27" s="514"/>
      <c r="F27" s="514"/>
      <c r="G27" s="514"/>
      <c r="H27" s="514"/>
      <c r="I27" s="514"/>
      <c r="J27" s="514"/>
      <c r="K27" s="514"/>
      <c r="L27" s="514"/>
      <c r="M27" s="154"/>
      <c r="N27" s="154"/>
      <c r="O27" s="1327"/>
      <c r="P27" s="42"/>
    </row>
    <row r="28" spans="1:16" ht="20.100000000000001" customHeight="1" x14ac:dyDescent="0.2">
      <c r="A28" s="1321"/>
      <c r="B28" s="171"/>
      <c r="C28" s="172" t="s">
        <v>295</v>
      </c>
      <c r="D28" s="507">
        <f t="shared" ref="D28:L28" si="5">SUM(D24:D27)</f>
        <v>2300</v>
      </c>
      <c r="E28" s="507">
        <f t="shared" si="5"/>
        <v>0</v>
      </c>
      <c r="F28" s="507">
        <f t="shared" si="5"/>
        <v>2300</v>
      </c>
      <c r="G28" s="507">
        <f t="shared" si="5"/>
        <v>801</v>
      </c>
      <c r="H28" s="507">
        <f t="shared" si="5"/>
        <v>0</v>
      </c>
      <c r="I28" s="507">
        <f t="shared" si="5"/>
        <v>801</v>
      </c>
      <c r="J28" s="507">
        <f t="shared" si="5"/>
        <v>900</v>
      </c>
      <c r="K28" s="507">
        <f t="shared" si="5"/>
        <v>0</v>
      </c>
      <c r="L28" s="507">
        <f t="shared" si="5"/>
        <v>900</v>
      </c>
      <c r="M28" s="190">
        <f>J28-D28</f>
        <v>-1400</v>
      </c>
      <c r="N28" s="190">
        <f>K28-E28</f>
        <v>0</v>
      </c>
      <c r="O28" s="1328">
        <f>L28-F28</f>
        <v>-1400</v>
      </c>
      <c r="P28" s="42"/>
    </row>
    <row r="29" spans="1:16" x14ac:dyDescent="0.2">
      <c r="A29" s="1329"/>
      <c r="B29" s="175"/>
      <c r="C29" s="176"/>
      <c r="D29" s="177"/>
      <c r="E29" s="177"/>
      <c r="F29" s="177"/>
      <c r="G29" s="177"/>
      <c r="H29" s="177"/>
      <c r="I29" s="177"/>
      <c r="J29" s="177"/>
      <c r="K29" s="177"/>
      <c r="L29" s="177"/>
      <c r="M29" s="1330"/>
      <c r="N29" s="1330"/>
      <c r="O29" s="1331"/>
      <c r="P29" s="42"/>
    </row>
    <row r="30" spans="1:16" ht="16.5" thickBot="1" x14ac:dyDescent="0.25">
      <c r="A30" s="1767" t="s">
        <v>299</v>
      </c>
      <c r="B30" s="1768"/>
      <c r="C30" s="1768"/>
      <c r="D30" s="1332">
        <f t="shared" ref="D30:O30" si="6">D22+D28</f>
        <v>36866</v>
      </c>
      <c r="E30" s="1332">
        <f t="shared" si="6"/>
        <v>1775</v>
      </c>
      <c r="F30" s="1332">
        <f t="shared" si="6"/>
        <v>35091</v>
      </c>
      <c r="G30" s="1332">
        <f t="shared" si="6"/>
        <v>37814</v>
      </c>
      <c r="H30" s="1332">
        <f t="shared" si="6"/>
        <v>1775</v>
      </c>
      <c r="I30" s="1332">
        <f t="shared" si="6"/>
        <v>36289</v>
      </c>
      <c r="J30" s="1332">
        <f t="shared" si="6"/>
        <v>33595</v>
      </c>
      <c r="K30" s="1332">
        <f t="shared" si="6"/>
        <v>1775</v>
      </c>
      <c r="L30" s="1332">
        <f t="shared" si="6"/>
        <v>31820</v>
      </c>
      <c r="M30" s="1332">
        <f t="shared" si="6"/>
        <v>-3271</v>
      </c>
      <c r="N30" s="1332">
        <f t="shared" si="6"/>
        <v>0</v>
      </c>
      <c r="O30" s="1333">
        <f t="shared" si="6"/>
        <v>-3271</v>
      </c>
      <c r="P30" s="42"/>
    </row>
    <row r="31" spans="1:16" ht="12.75" x14ac:dyDescent="0.2">
      <c r="A31" s="174"/>
      <c r="B31" s="175"/>
      <c r="C31" s="176"/>
      <c r="D31" s="177"/>
      <c r="E31" s="177"/>
      <c r="F31" s="177"/>
      <c r="G31" s="177"/>
      <c r="H31" s="177"/>
      <c r="I31" s="177"/>
      <c r="J31" s="177"/>
      <c r="K31" s="177"/>
      <c r="L31" s="177"/>
      <c r="M31" s="42"/>
      <c r="N31" s="42"/>
      <c r="O31" s="42"/>
      <c r="P31" s="42"/>
    </row>
    <row r="32" spans="1:16" x14ac:dyDescent="0.25">
      <c r="A32" s="178"/>
      <c r="B32" s="178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</row>
  </sheetData>
  <mergeCells count="25">
    <mergeCell ref="A6:C6"/>
    <mergeCell ref="A23:C23"/>
    <mergeCell ref="A30:C30"/>
    <mergeCell ref="J2:J5"/>
    <mergeCell ref="K2:L2"/>
    <mergeCell ref="E3:E5"/>
    <mergeCell ref="F3:F5"/>
    <mergeCell ref="H3:H5"/>
    <mergeCell ref="I3:I5"/>
    <mergeCell ref="K3:K5"/>
    <mergeCell ref="L3:L5"/>
    <mergeCell ref="A1:A5"/>
    <mergeCell ref="C1:C5"/>
    <mergeCell ref="D1:F1"/>
    <mergeCell ref="G1:I1"/>
    <mergeCell ref="J1:L1"/>
    <mergeCell ref="M1:O1"/>
    <mergeCell ref="D2:D5"/>
    <mergeCell ref="E2:F2"/>
    <mergeCell ref="G2:G5"/>
    <mergeCell ref="H2:I2"/>
    <mergeCell ref="N3:N5"/>
    <mergeCell ref="O3:O5"/>
    <mergeCell ref="M2:M5"/>
    <mergeCell ref="N2:O2"/>
  </mergeCells>
  <printOptions horizontalCentered="1" verticalCentered="1" gridLines="1"/>
  <pageMargins left="3.937007874015748E-2" right="3.937007874015748E-2" top="1.1417322834645669" bottom="0.98425196850393704" header="0.55118110236220474" footer="0.51181102362204722"/>
  <pageSetup paperSize="9" scale="50" orientation="landscape" blackAndWhite="1" verticalDpi="300" r:id="rId1"/>
  <headerFooter alignWithMargins="0">
    <oddHeader>&amp;C&amp;"Times New Roman CE,Félkövér"&amp;18Szociálpolitikai feladatok&amp;R&amp;"Times New Roman CE,Normál"&amp;12 13. sz.melléklet</oddHeader>
    <oddFooter>&amp;L&amp;"Times New Roman CE,Normál"&amp;D / &amp;T&amp;R&amp;"Times New Roman CE,Normál"&amp;P/&amp;N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F144"/>
  <sheetViews>
    <sheetView topLeftCell="A4" zoomScaleNormal="100" zoomScaleSheetLayoutView="75" workbookViewId="0">
      <selection activeCell="D8" sqref="D8"/>
    </sheetView>
  </sheetViews>
  <sheetFormatPr defaultRowHeight="12.75" x14ac:dyDescent="0.2"/>
  <cols>
    <col min="1" max="1" width="87.28515625" style="162" customWidth="1"/>
    <col min="2" max="2" width="14.85546875" style="30" customWidth="1"/>
    <col min="3" max="3" width="13.28515625" style="30" customWidth="1"/>
    <col min="4" max="4" width="11.7109375" style="208" customWidth="1"/>
    <col min="5" max="5" width="27.85546875" customWidth="1"/>
  </cols>
  <sheetData>
    <row r="1" spans="1:5" ht="20.100000000000001" customHeight="1" x14ac:dyDescent="0.25">
      <c r="A1" s="180" t="s">
        <v>147</v>
      </c>
      <c r="B1" s="1777" t="s">
        <v>982</v>
      </c>
      <c r="C1" s="181" t="s">
        <v>944</v>
      </c>
      <c r="D1" s="182" t="s">
        <v>983</v>
      </c>
      <c r="E1" s="180" t="s">
        <v>273</v>
      </c>
    </row>
    <row r="2" spans="1:5" ht="32.25" customHeight="1" x14ac:dyDescent="0.25">
      <c r="A2" s="183"/>
      <c r="B2" s="1778"/>
      <c r="C2" s="184" t="s">
        <v>300</v>
      </c>
      <c r="D2" s="185" t="s">
        <v>63</v>
      </c>
      <c r="E2" s="183"/>
    </row>
    <row r="3" spans="1:5" ht="19.5" customHeight="1" x14ac:dyDescent="0.2">
      <c r="A3" s="186" t="s">
        <v>301</v>
      </c>
      <c r="B3" s="173"/>
      <c r="C3" s="173"/>
      <c r="D3" s="173"/>
      <c r="E3" s="187"/>
    </row>
    <row r="4" spans="1:5" ht="18" customHeight="1" x14ac:dyDescent="0.2">
      <c r="A4" s="188" t="s">
        <v>506</v>
      </c>
      <c r="B4" s="149">
        <v>0</v>
      </c>
      <c r="C4" s="149">
        <v>0</v>
      </c>
      <c r="D4" s="149">
        <v>0</v>
      </c>
      <c r="E4" s="146"/>
    </row>
    <row r="5" spans="1:5" ht="31.5" customHeight="1" x14ac:dyDescent="0.2">
      <c r="A5" s="148" t="s">
        <v>302</v>
      </c>
      <c r="B5" s="149">
        <v>0</v>
      </c>
      <c r="C5" s="149">
        <v>0</v>
      </c>
      <c r="D5" s="149">
        <v>0</v>
      </c>
      <c r="E5" s="146"/>
    </row>
    <row r="6" spans="1:5" ht="18.75" customHeight="1" x14ac:dyDescent="0.2">
      <c r="A6" s="156" t="s">
        <v>643</v>
      </c>
      <c r="B6" s="149">
        <v>30078</v>
      </c>
      <c r="C6" s="149">
        <v>30078</v>
      </c>
      <c r="D6" s="149">
        <v>7154</v>
      </c>
      <c r="E6" s="146"/>
    </row>
    <row r="7" spans="1:5" ht="18.75" customHeight="1" x14ac:dyDescent="0.2">
      <c r="A7" s="729" t="s">
        <v>642</v>
      </c>
      <c r="B7" s="149">
        <v>93501</v>
      </c>
      <c r="C7" s="149">
        <v>87617</v>
      </c>
      <c r="D7" s="149">
        <v>62836</v>
      </c>
      <c r="E7" s="146"/>
    </row>
    <row r="8" spans="1:5" ht="20.100000000000001" customHeight="1" x14ac:dyDescent="0.2">
      <c r="A8" s="189" t="s">
        <v>303</v>
      </c>
      <c r="B8" s="190">
        <f>SUM(B3:B7)</f>
        <v>123579</v>
      </c>
      <c r="C8" s="190">
        <f>SUM(C3:C7)</f>
        <v>117695</v>
      </c>
      <c r="D8" s="190">
        <f>SUM(D3:D7)</f>
        <v>69990</v>
      </c>
      <c r="E8" s="191"/>
    </row>
    <row r="9" spans="1:5" ht="20.100000000000001" customHeight="1" x14ac:dyDescent="0.2">
      <c r="A9" s="192"/>
      <c r="B9" s="193"/>
      <c r="C9" s="193"/>
      <c r="D9" s="193"/>
      <c r="E9" s="194"/>
    </row>
    <row r="10" spans="1:5" ht="20.100000000000001" customHeight="1" x14ac:dyDescent="0.2">
      <c r="A10" s="147" t="s">
        <v>304</v>
      </c>
      <c r="B10" s="149"/>
      <c r="C10" s="149"/>
      <c r="D10" s="149"/>
      <c r="E10" s="195"/>
    </row>
    <row r="11" spans="1:5" ht="20.25" customHeight="1" x14ac:dyDescent="0.2">
      <c r="A11" s="147" t="s">
        <v>655</v>
      </c>
      <c r="B11" s="149"/>
      <c r="C11" s="149"/>
      <c r="D11" s="149"/>
      <c r="E11" s="195"/>
    </row>
    <row r="12" spans="1:5" ht="20.25" customHeight="1" x14ac:dyDescent="0.2">
      <c r="A12" s="147" t="s">
        <v>656</v>
      </c>
      <c r="B12" s="149">
        <v>500</v>
      </c>
      <c r="C12" s="149">
        <v>500</v>
      </c>
      <c r="D12" s="149">
        <v>1000</v>
      </c>
      <c r="E12" s="197"/>
    </row>
    <row r="13" spans="1:5" ht="20.25" customHeight="1" x14ac:dyDescent="0.2">
      <c r="A13" s="147" t="s">
        <v>305</v>
      </c>
      <c r="B13" s="149">
        <v>1000</v>
      </c>
      <c r="C13" s="149">
        <v>1000</v>
      </c>
      <c r="D13" s="149">
        <v>1000</v>
      </c>
      <c r="E13" s="197"/>
    </row>
    <row r="14" spans="1:5" ht="19.5" customHeight="1" x14ac:dyDescent="0.2">
      <c r="A14" s="147" t="s">
        <v>306</v>
      </c>
      <c r="B14" s="149">
        <v>1000</v>
      </c>
      <c r="C14" s="149">
        <v>1000</v>
      </c>
      <c r="D14" s="149">
        <v>1500</v>
      </c>
      <c r="E14" s="197"/>
    </row>
    <row r="15" spans="1:5" ht="19.5" customHeight="1" x14ac:dyDescent="0.2">
      <c r="A15" s="148" t="s">
        <v>307</v>
      </c>
      <c r="B15" s="149">
        <v>1500</v>
      </c>
      <c r="C15" s="149">
        <v>1500</v>
      </c>
      <c r="D15" s="149">
        <v>1500</v>
      </c>
      <c r="E15" s="195"/>
    </row>
    <row r="16" spans="1:5" ht="21" customHeight="1" x14ac:dyDescent="0.2">
      <c r="A16" s="147" t="s">
        <v>308</v>
      </c>
      <c r="B16" s="199">
        <f>B17+B18+B19+B20+B21</f>
        <v>3725</v>
      </c>
      <c r="C16" s="199">
        <f>C17+C18+C19+C20+C21</f>
        <v>3725</v>
      </c>
      <c r="D16" s="199">
        <f>D17+D18+D19+D20+D21</f>
        <v>3700</v>
      </c>
      <c r="E16" s="200"/>
    </row>
    <row r="17" spans="1:6" ht="21" customHeight="1" x14ac:dyDescent="0.2">
      <c r="A17" s="196" t="s">
        <v>502</v>
      </c>
      <c r="B17" s="198">
        <v>50</v>
      </c>
      <c r="C17" s="198">
        <v>50</v>
      </c>
      <c r="D17" s="198">
        <v>50</v>
      </c>
      <c r="E17" s="195"/>
    </row>
    <row r="18" spans="1:6" ht="21" customHeight="1" x14ac:dyDescent="0.2">
      <c r="A18" s="196" t="s">
        <v>503</v>
      </c>
      <c r="B18" s="198">
        <v>50</v>
      </c>
      <c r="C18" s="198">
        <v>50</v>
      </c>
      <c r="D18" s="198">
        <v>50</v>
      </c>
      <c r="E18" s="195"/>
    </row>
    <row r="19" spans="1:6" ht="20.100000000000001" customHeight="1" x14ac:dyDescent="0.2">
      <c r="A19" s="196" t="s">
        <v>511</v>
      </c>
      <c r="B19" s="198">
        <v>100</v>
      </c>
      <c r="C19" s="198">
        <v>100</v>
      </c>
      <c r="D19" s="198">
        <v>50</v>
      </c>
      <c r="E19" s="195"/>
    </row>
    <row r="20" spans="1:6" ht="23.25" customHeight="1" x14ac:dyDescent="0.2">
      <c r="A20" s="201" t="s">
        <v>504</v>
      </c>
      <c r="B20" s="198">
        <v>25</v>
      </c>
      <c r="C20" s="198">
        <v>25</v>
      </c>
      <c r="D20" s="198">
        <v>50</v>
      </c>
      <c r="E20" s="195"/>
    </row>
    <row r="21" spans="1:6" ht="26.25" customHeight="1" x14ac:dyDescent="0.2">
      <c r="A21" s="196" t="s">
        <v>594</v>
      </c>
      <c r="B21" s="198">
        <v>3500</v>
      </c>
      <c r="C21" s="198">
        <v>3500</v>
      </c>
      <c r="D21" s="198">
        <v>3500</v>
      </c>
      <c r="E21" s="197"/>
    </row>
    <row r="22" spans="1:6" ht="20.100000000000001" customHeight="1" x14ac:dyDescent="0.2">
      <c r="A22" s="147" t="s">
        <v>309</v>
      </c>
      <c r="B22" s="199">
        <f>B23+B24</f>
        <v>0</v>
      </c>
      <c r="C22" s="199">
        <f>C23+C24</f>
        <v>0</v>
      </c>
      <c r="D22" s="199">
        <f>D23+D24</f>
        <v>0</v>
      </c>
      <c r="E22" s="202"/>
    </row>
    <row r="23" spans="1:6" ht="20.100000000000001" customHeight="1" x14ac:dyDescent="0.2">
      <c r="A23" s="196" t="s">
        <v>505</v>
      </c>
      <c r="B23" s="198">
        <v>0</v>
      </c>
      <c r="C23" s="198">
        <v>0</v>
      </c>
      <c r="D23" s="198">
        <v>0</v>
      </c>
      <c r="E23" s="195"/>
    </row>
    <row r="24" spans="1:6" ht="20.100000000000001" customHeight="1" x14ac:dyDescent="0.2">
      <c r="A24" s="196" t="s">
        <v>657</v>
      </c>
      <c r="B24" s="198">
        <v>0</v>
      </c>
      <c r="C24" s="198">
        <v>0</v>
      </c>
      <c r="D24" s="198"/>
      <c r="E24" s="195"/>
    </row>
    <row r="25" spans="1:6" ht="20.100000000000001" customHeight="1" x14ac:dyDescent="0.2">
      <c r="A25" s="196" t="s">
        <v>310</v>
      </c>
      <c r="B25" s="199">
        <f>B26+B27+B28</f>
        <v>10100</v>
      </c>
      <c r="C25" s="199">
        <v>8600</v>
      </c>
      <c r="D25" s="199">
        <f t="shared" ref="D25" si="0">D26+D27+D28</f>
        <v>10500</v>
      </c>
      <c r="E25" s="195"/>
    </row>
    <row r="26" spans="1:6" ht="18" customHeight="1" x14ac:dyDescent="0.2">
      <c r="A26" s="203" t="s">
        <v>658</v>
      </c>
      <c r="B26" s="198">
        <v>8500</v>
      </c>
      <c r="C26" s="198">
        <v>8500</v>
      </c>
      <c r="D26" s="198">
        <v>9500</v>
      </c>
      <c r="E26" s="195"/>
    </row>
    <row r="27" spans="1:6" ht="18.75" customHeight="1" x14ac:dyDescent="0.2">
      <c r="A27" s="577" t="s">
        <v>510</v>
      </c>
      <c r="B27" s="149">
        <v>100</v>
      </c>
      <c r="C27" s="149">
        <v>100</v>
      </c>
      <c r="D27" s="149"/>
      <c r="E27" s="197"/>
    </row>
    <row r="28" spans="1:6" ht="17.25" customHeight="1" x14ac:dyDescent="0.2">
      <c r="A28" s="578" t="s">
        <v>598</v>
      </c>
      <c r="B28" s="149">
        <v>1500</v>
      </c>
      <c r="C28" s="149">
        <v>1500</v>
      </c>
      <c r="D28" s="149">
        <v>1000</v>
      </c>
      <c r="E28" s="197"/>
    </row>
    <row r="29" spans="1:6" ht="27.75" customHeight="1" x14ac:dyDescent="0.2">
      <c r="A29" s="159" t="s">
        <v>311</v>
      </c>
      <c r="B29" s="149">
        <v>0</v>
      </c>
      <c r="C29" s="149">
        <v>0</v>
      </c>
      <c r="D29" s="149"/>
      <c r="E29" s="197"/>
    </row>
    <row r="30" spans="1:6" ht="20.100000000000001" customHeight="1" x14ac:dyDescent="0.2">
      <c r="A30" s="158" t="s">
        <v>312</v>
      </c>
      <c r="B30" s="149">
        <v>10000</v>
      </c>
      <c r="C30" s="149">
        <v>10000</v>
      </c>
      <c r="D30" s="149">
        <v>10000</v>
      </c>
      <c r="E30" s="204"/>
    </row>
    <row r="31" spans="1:6" ht="15.75" x14ac:dyDescent="0.2">
      <c r="A31" s="205" t="s">
        <v>304</v>
      </c>
      <c r="B31" s="154">
        <f>B12+B13+B16+B22+B25+B29+B30</f>
        <v>25325</v>
      </c>
      <c r="C31" s="154">
        <f>C12+C13+C16+C22+C25+C29+C30</f>
        <v>23825</v>
      </c>
      <c r="D31" s="154">
        <f>D12+D13+D16+D22+D25+D29+D30</f>
        <v>26200</v>
      </c>
      <c r="E31" s="206"/>
      <c r="F31" s="30"/>
    </row>
    <row r="32" spans="1:6" ht="15.75" x14ac:dyDescent="0.2">
      <c r="A32" s="205" t="s">
        <v>313</v>
      </c>
      <c r="B32" s="154">
        <f>B8+B31</f>
        <v>148904</v>
      </c>
      <c r="C32" s="154">
        <f>C8+C31</f>
        <v>141520</v>
      </c>
      <c r="D32" s="154">
        <f>D8+D31</f>
        <v>96190</v>
      </c>
      <c r="E32" s="206"/>
    </row>
    <row r="33" spans="1:5" ht="15.75" x14ac:dyDescent="0.25">
      <c r="A33" s="47"/>
      <c r="B33" s="179"/>
      <c r="C33" s="179"/>
      <c r="D33" s="179"/>
      <c r="E33" s="47"/>
    </row>
    <row r="34" spans="1:5" ht="15.75" x14ac:dyDescent="0.25">
      <c r="A34" s="47"/>
      <c r="B34" s="207"/>
      <c r="C34" s="207"/>
      <c r="D34" s="207"/>
      <c r="E34" s="47"/>
    </row>
    <row r="35" spans="1:5" ht="15.75" x14ac:dyDescent="0.25">
      <c r="A35" s="47"/>
      <c r="B35" s="207"/>
      <c r="C35" s="207"/>
      <c r="D35" s="207"/>
      <c r="E35" s="47"/>
    </row>
    <row r="36" spans="1:5" ht="15.75" x14ac:dyDescent="0.25">
      <c r="A36" s="47"/>
      <c r="B36" s="179"/>
      <c r="C36" s="179"/>
      <c r="D36" s="179"/>
      <c r="E36" s="47"/>
    </row>
    <row r="37" spans="1:5" ht="15.75" x14ac:dyDescent="0.25">
      <c r="A37" s="47"/>
      <c r="B37" s="179"/>
      <c r="C37" s="179"/>
      <c r="D37" s="179"/>
      <c r="E37" s="47"/>
    </row>
    <row r="38" spans="1:5" ht="15.75" x14ac:dyDescent="0.25">
      <c r="A38" s="47"/>
      <c r="B38" s="179"/>
      <c r="C38" s="179"/>
      <c r="D38" s="179"/>
      <c r="E38" s="47"/>
    </row>
    <row r="39" spans="1:5" ht="15.75" x14ac:dyDescent="0.25">
      <c r="A39" s="47"/>
      <c r="B39" s="179"/>
      <c r="C39" s="179"/>
      <c r="D39" s="179"/>
      <c r="E39" s="47"/>
    </row>
    <row r="40" spans="1:5" ht="15.75" x14ac:dyDescent="0.25">
      <c r="A40" s="47"/>
      <c r="B40" s="179"/>
      <c r="C40" s="179"/>
      <c r="D40" s="179"/>
      <c r="E40" s="47"/>
    </row>
    <row r="41" spans="1:5" ht="15.75" x14ac:dyDescent="0.25">
      <c r="A41" s="47"/>
      <c r="B41" s="179"/>
      <c r="C41" s="179"/>
      <c r="D41" s="179"/>
      <c r="E41" s="47"/>
    </row>
    <row r="42" spans="1:5" ht="15.75" x14ac:dyDescent="0.25">
      <c r="A42" s="47"/>
      <c r="B42" s="179"/>
      <c r="C42" s="179"/>
      <c r="D42" s="179"/>
      <c r="E42" s="47"/>
    </row>
    <row r="43" spans="1:5" ht="15.75" x14ac:dyDescent="0.25">
      <c r="A43" s="47"/>
      <c r="B43" s="179"/>
      <c r="C43" s="179"/>
      <c r="D43" s="179"/>
      <c r="E43" s="47"/>
    </row>
    <row r="44" spans="1:5" ht="15.75" x14ac:dyDescent="0.25">
      <c r="A44" s="47"/>
      <c r="B44" s="179"/>
      <c r="C44" s="179"/>
      <c r="D44" s="179"/>
      <c r="E44" s="47"/>
    </row>
    <row r="45" spans="1:5" ht="15.75" x14ac:dyDescent="0.25">
      <c r="A45" s="47"/>
      <c r="B45" s="179"/>
      <c r="C45" s="179"/>
      <c r="D45" s="179"/>
      <c r="E45" s="47"/>
    </row>
    <row r="46" spans="1:5" ht="15.75" x14ac:dyDescent="0.25">
      <c r="A46" s="47"/>
      <c r="B46" s="179"/>
      <c r="C46" s="179"/>
      <c r="D46" s="179"/>
      <c r="E46" s="47"/>
    </row>
    <row r="47" spans="1:5" ht="15.75" x14ac:dyDescent="0.25">
      <c r="A47" s="47"/>
      <c r="B47" s="179"/>
      <c r="C47" s="179"/>
      <c r="D47" s="179"/>
      <c r="E47" s="47"/>
    </row>
    <row r="48" spans="1:5" ht="15.75" x14ac:dyDescent="0.25">
      <c r="A48" s="47"/>
      <c r="B48" s="179"/>
      <c r="C48" s="179"/>
      <c r="D48" s="179"/>
      <c r="E48" s="47"/>
    </row>
    <row r="49" spans="1:5" ht="15.75" x14ac:dyDescent="0.25">
      <c r="A49" s="47"/>
      <c r="B49" s="179"/>
      <c r="C49" s="179"/>
      <c r="D49" s="179"/>
      <c r="E49" s="47"/>
    </row>
    <row r="50" spans="1:5" ht="15.75" x14ac:dyDescent="0.25">
      <c r="A50" s="47"/>
      <c r="B50" s="179"/>
      <c r="C50" s="179"/>
      <c r="D50" s="179"/>
      <c r="E50" s="47"/>
    </row>
    <row r="51" spans="1:5" ht="15.75" x14ac:dyDescent="0.25">
      <c r="A51" s="47"/>
      <c r="B51" s="179"/>
      <c r="C51" s="179"/>
      <c r="D51" s="179"/>
      <c r="E51" s="47"/>
    </row>
    <row r="52" spans="1:5" ht="15.75" x14ac:dyDescent="0.25">
      <c r="A52" s="47"/>
      <c r="B52" s="179"/>
      <c r="C52" s="179"/>
      <c r="D52" s="179"/>
      <c r="E52" s="47"/>
    </row>
    <row r="53" spans="1:5" ht="15.75" x14ac:dyDescent="0.25">
      <c r="A53" s="47"/>
      <c r="B53" s="179"/>
      <c r="C53" s="179"/>
      <c r="D53" s="179"/>
      <c r="E53" s="47"/>
    </row>
    <row r="54" spans="1:5" ht="15.75" x14ac:dyDescent="0.25">
      <c r="A54" s="47"/>
      <c r="B54" s="179"/>
      <c r="C54" s="179"/>
      <c r="D54" s="179"/>
      <c r="E54" s="47"/>
    </row>
    <row r="55" spans="1:5" ht="15.75" x14ac:dyDescent="0.25">
      <c r="A55" s="47"/>
      <c r="B55" s="179"/>
      <c r="C55" s="179"/>
      <c r="D55" s="179"/>
      <c r="E55" s="47"/>
    </row>
    <row r="56" spans="1:5" ht="15.75" x14ac:dyDescent="0.25">
      <c r="A56" s="47"/>
      <c r="B56" s="179"/>
      <c r="C56" s="179"/>
      <c r="D56" s="179"/>
      <c r="E56" s="47"/>
    </row>
    <row r="57" spans="1:5" ht="15.75" x14ac:dyDescent="0.25">
      <c r="A57" s="47"/>
      <c r="B57" s="179"/>
      <c r="C57" s="179"/>
      <c r="D57" s="179"/>
      <c r="E57" s="47"/>
    </row>
    <row r="58" spans="1:5" ht="15.75" x14ac:dyDescent="0.25">
      <c r="A58" s="47"/>
      <c r="B58" s="179"/>
      <c r="C58" s="179"/>
      <c r="D58" s="179"/>
      <c r="E58" s="47"/>
    </row>
    <row r="59" spans="1:5" ht="15.75" x14ac:dyDescent="0.25">
      <c r="A59" s="47"/>
      <c r="B59" s="179"/>
      <c r="C59" s="179"/>
      <c r="D59" s="179"/>
      <c r="E59" s="47"/>
    </row>
    <row r="60" spans="1:5" ht="15.75" x14ac:dyDescent="0.25">
      <c r="A60" s="47"/>
      <c r="B60" s="179"/>
      <c r="C60" s="179"/>
      <c r="D60" s="179"/>
      <c r="E60" s="47"/>
    </row>
    <row r="61" spans="1:5" ht="15.75" x14ac:dyDescent="0.25">
      <c r="A61" s="47"/>
      <c r="B61" s="179"/>
      <c r="C61" s="179"/>
      <c r="D61" s="179"/>
      <c r="E61" s="47"/>
    </row>
    <row r="62" spans="1:5" ht="15.75" x14ac:dyDescent="0.25">
      <c r="A62" s="47"/>
      <c r="B62" s="179"/>
      <c r="C62" s="179"/>
      <c r="D62" s="179"/>
      <c r="E62" s="47"/>
    </row>
    <row r="63" spans="1:5" ht="15.75" x14ac:dyDescent="0.25">
      <c r="A63" s="47"/>
      <c r="B63" s="179"/>
      <c r="C63" s="179"/>
      <c r="D63" s="179"/>
      <c r="E63" s="47"/>
    </row>
    <row r="64" spans="1:5" ht="15.75" x14ac:dyDescent="0.25">
      <c r="A64" s="47"/>
      <c r="B64" s="179"/>
      <c r="C64" s="179"/>
      <c r="D64" s="179"/>
      <c r="E64" s="47"/>
    </row>
    <row r="65" spans="1:5" ht="15.75" x14ac:dyDescent="0.25">
      <c r="A65" s="47"/>
      <c r="B65" s="179"/>
      <c r="C65" s="179"/>
      <c r="D65" s="179"/>
      <c r="E65" s="47"/>
    </row>
    <row r="66" spans="1:5" ht="15.75" x14ac:dyDescent="0.25">
      <c r="A66" s="47"/>
      <c r="B66" s="179"/>
      <c r="C66" s="179"/>
      <c r="D66" s="179"/>
      <c r="E66" s="47"/>
    </row>
    <row r="67" spans="1:5" ht="15.75" x14ac:dyDescent="0.25">
      <c r="A67" s="47"/>
      <c r="B67" s="179"/>
      <c r="C67" s="179"/>
      <c r="D67" s="179"/>
      <c r="E67" s="47"/>
    </row>
    <row r="68" spans="1:5" ht="15.75" x14ac:dyDescent="0.25">
      <c r="A68" s="47"/>
      <c r="B68" s="179"/>
      <c r="C68" s="179"/>
      <c r="D68" s="179"/>
      <c r="E68" s="47"/>
    </row>
    <row r="69" spans="1:5" ht="15.75" x14ac:dyDescent="0.25">
      <c r="A69" s="47"/>
      <c r="B69" s="179"/>
      <c r="C69" s="179"/>
      <c r="D69" s="179"/>
      <c r="E69" s="47"/>
    </row>
    <row r="70" spans="1:5" ht="15.75" x14ac:dyDescent="0.25">
      <c r="A70" s="47"/>
      <c r="B70" s="179"/>
      <c r="C70" s="179"/>
      <c r="D70" s="179"/>
      <c r="E70" s="47"/>
    </row>
    <row r="71" spans="1:5" ht="15.75" x14ac:dyDescent="0.25">
      <c r="A71" s="47"/>
      <c r="B71" s="179"/>
      <c r="C71" s="179"/>
      <c r="D71" s="179"/>
      <c r="E71" s="47"/>
    </row>
    <row r="72" spans="1:5" ht="15.75" x14ac:dyDescent="0.25">
      <c r="A72" s="47"/>
      <c r="B72" s="179"/>
      <c r="C72" s="179"/>
      <c r="D72" s="179"/>
      <c r="E72" s="47"/>
    </row>
    <row r="73" spans="1:5" ht="15.75" x14ac:dyDescent="0.25">
      <c r="A73" s="47"/>
      <c r="B73" s="179"/>
      <c r="C73" s="179"/>
      <c r="D73" s="179"/>
      <c r="E73" s="47"/>
    </row>
    <row r="74" spans="1:5" ht="15.75" x14ac:dyDescent="0.25">
      <c r="A74" s="47"/>
      <c r="B74" s="179"/>
      <c r="C74" s="179"/>
      <c r="D74" s="179"/>
      <c r="E74" s="47"/>
    </row>
    <row r="75" spans="1:5" ht="15.75" x14ac:dyDescent="0.25">
      <c r="A75" s="47"/>
      <c r="B75" s="179"/>
      <c r="C75" s="179"/>
      <c r="D75" s="179"/>
      <c r="E75" s="47"/>
    </row>
    <row r="76" spans="1:5" ht="15.75" x14ac:dyDescent="0.25">
      <c r="A76" s="47"/>
      <c r="B76" s="179"/>
      <c r="C76" s="179"/>
      <c r="D76" s="179"/>
      <c r="E76" s="47"/>
    </row>
    <row r="77" spans="1:5" ht="15.75" x14ac:dyDescent="0.25">
      <c r="A77" s="47"/>
      <c r="B77" s="179"/>
      <c r="C77" s="179"/>
      <c r="D77" s="179"/>
      <c r="E77" s="47"/>
    </row>
    <row r="78" spans="1:5" ht="15.75" x14ac:dyDescent="0.25">
      <c r="A78" s="47"/>
      <c r="B78" s="179"/>
      <c r="C78" s="179"/>
      <c r="D78" s="179"/>
      <c r="E78" s="47"/>
    </row>
    <row r="79" spans="1:5" ht="15.75" x14ac:dyDescent="0.25">
      <c r="A79" s="47"/>
      <c r="B79" s="179"/>
      <c r="C79" s="179"/>
      <c r="D79" s="179"/>
      <c r="E79" s="47"/>
    </row>
    <row r="80" spans="1:5" ht="15.75" x14ac:dyDescent="0.25">
      <c r="A80" s="47"/>
      <c r="B80" s="179"/>
      <c r="C80" s="179"/>
      <c r="D80" s="179"/>
      <c r="E80" s="47"/>
    </row>
    <row r="81" spans="1:5" ht="15.75" x14ac:dyDescent="0.25">
      <c r="A81" s="47"/>
      <c r="B81" s="179"/>
      <c r="C81" s="179"/>
      <c r="D81" s="179"/>
      <c r="E81" s="47"/>
    </row>
    <row r="82" spans="1:5" ht="15.75" x14ac:dyDescent="0.25">
      <c r="A82" s="47"/>
      <c r="B82" s="179"/>
      <c r="C82" s="179"/>
      <c r="D82" s="179"/>
      <c r="E82" s="47"/>
    </row>
    <row r="83" spans="1:5" ht="15.75" x14ac:dyDescent="0.25">
      <c r="A83" s="47"/>
      <c r="B83" s="179"/>
      <c r="C83" s="179"/>
      <c r="D83" s="179"/>
      <c r="E83" s="47"/>
    </row>
    <row r="84" spans="1:5" ht="15.75" x14ac:dyDescent="0.25">
      <c r="A84" s="47"/>
      <c r="B84" s="179"/>
      <c r="C84" s="179"/>
      <c r="D84" s="179"/>
      <c r="E84" s="47"/>
    </row>
    <row r="85" spans="1:5" ht="15.75" x14ac:dyDescent="0.25">
      <c r="A85" s="47"/>
      <c r="B85" s="179"/>
      <c r="C85" s="179"/>
      <c r="D85" s="179"/>
      <c r="E85" s="47"/>
    </row>
    <row r="86" spans="1:5" ht="15.75" x14ac:dyDescent="0.25">
      <c r="A86" s="47"/>
      <c r="B86" s="179"/>
      <c r="C86" s="179"/>
      <c r="D86" s="179"/>
      <c r="E86" s="47"/>
    </row>
    <row r="87" spans="1:5" ht="15.75" x14ac:dyDescent="0.25">
      <c r="A87" s="47"/>
      <c r="B87" s="179"/>
      <c r="C87" s="179"/>
      <c r="D87" s="179"/>
      <c r="E87" s="47"/>
    </row>
    <row r="88" spans="1:5" ht="15.75" x14ac:dyDescent="0.25">
      <c r="A88" s="47"/>
      <c r="B88" s="179"/>
      <c r="C88" s="179"/>
      <c r="D88" s="179"/>
      <c r="E88" s="47"/>
    </row>
    <row r="89" spans="1:5" ht="15.75" x14ac:dyDescent="0.25">
      <c r="A89" s="47"/>
      <c r="B89" s="179"/>
      <c r="C89" s="179"/>
      <c r="D89" s="179"/>
      <c r="E89" s="47"/>
    </row>
    <row r="90" spans="1:5" ht="15.75" x14ac:dyDescent="0.25">
      <c r="A90" s="47"/>
      <c r="B90" s="179"/>
      <c r="C90" s="179"/>
      <c r="D90" s="179"/>
      <c r="E90" s="47"/>
    </row>
    <row r="91" spans="1:5" ht="15.75" x14ac:dyDescent="0.25">
      <c r="A91" s="47"/>
      <c r="B91" s="179"/>
      <c r="C91" s="179"/>
      <c r="D91" s="179"/>
      <c r="E91" s="47"/>
    </row>
    <row r="92" spans="1:5" ht="15.75" x14ac:dyDescent="0.25">
      <c r="A92" s="47"/>
      <c r="B92" s="179"/>
      <c r="C92" s="179"/>
      <c r="D92" s="179"/>
      <c r="E92" s="47"/>
    </row>
    <row r="93" spans="1:5" ht="15.75" x14ac:dyDescent="0.25">
      <c r="A93" s="47"/>
      <c r="B93" s="179"/>
      <c r="C93" s="179"/>
      <c r="D93" s="179"/>
      <c r="E93" s="47"/>
    </row>
    <row r="94" spans="1:5" ht="15.75" x14ac:dyDescent="0.25">
      <c r="A94" s="47"/>
      <c r="B94" s="179"/>
      <c r="C94" s="179"/>
      <c r="D94" s="179"/>
      <c r="E94" s="47"/>
    </row>
    <row r="95" spans="1:5" ht="15.75" x14ac:dyDescent="0.25">
      <c r="A95" s="47"/>
      <c r="B95" s="179"/>
      <c r="C95" s="179"/>
      <c r="D95" s="179"/>
      <c r="E95" s="47"/>
    </row>
    <row r="96" spans="1:5" ht="15.75" x14ac:dyDescent="0.25">
      <c r="A96" s="47"/>
      <c r="B96" s="179"/>
      <c r="C96" s="179"/>
      <c r="D96" s="179"/>
      <c r="E96" s="47"/>
    </row>
    <row r="97" spans="1:5" ht="15.75" x14ac:dyDescent="0.25">
      <c r="A97" s="47"/>
      <c r="B97" s="179"/>
      <c r="C97" s="179"/>
      <c r="D97" s="179"/>
      <c r="E97" s="47"/>
    </row>
    <row r="98" spans="1:5" ht="15.75" x14ac:dyDescent="0.25">
      <c r="A98" s="47"/>
      <c r="B98" s="179"/>
      <c r="C98" s="179"/>
      <c r="D98" s="179"/>
      <c r="E98" s="47"/>
    </row>
    <row r="99" spans="1:5" ht="15.75" x14ac:dyDescent="0.25">
      <c r="A99" s="47"/>
      <c r="B99" s="179"/>
      <c r="C99" s="179"/>
      <c r="D99" s="179"/>
      <c r="E99" s="47"/>
    </row>
    <row r="100" spans="1:5" ht="15.75" x14ac:dyDescent="0.25">
      <c r="A100" s="47"/>
      <c r="B100" s="179"/>
      <c r="C100" s="179"/>
      <c r="D100" s="179"/>
      <c r="E100" s="47"/>
    </row>
    <row r="101" spans="1:5" ht="15.75" x14ac:dyDescent="0.25">
      <c r="A101" s="47"/>
      <c r="B101" s="179"/>
      <c r="C101" s="179"/>
      <c r="D101" s="179"/>
      <c r="E101" s="47"/>
    </row>
    <row r="102" spans="1:5" ht="15.75" x14ac:dyDescent="0.25">
      <c r="A102" s="47"/>
      <c r="B102" s="179"/>
      <c r="C102" s="179"/>
      <c r="D102" s="179"/>
      <c r="E102" s="47"/>
    </row>
    <row r="103" spans="1:5" ht="15.75" x14ac:dyDescent="0.25">
      <c r="A103" s="47"/>
      <c r="B103" s="179"/>
      <c r="C103" s="179"/>
      <c r="D103" s="179"/>
      <c r="E103" s="47"/>
    </row>
    <row r="104" spans="1:5" ht="15.75" x14ac:dyDescent="0.25">
      <c r="A104" s="47"/>
      <c r="B104" s="179"/>
      <c r="C104" s="179"/>
      <c r="D104" s="179"/>
      <c r="E104" s="47"/>
    </row>
    <row r="105" spans="1:5" ht="15.75" x14ac:dyDescent="0.25">
      <c r="A105" s="47"/>
      <c r="B105" s="179"/>
      <c r="C105" s="179"/>
      <c r="D105" s="179"/>
      <c r="E105" s="47"/>
    </row>
    <row r="106" spans="1:5" ht="15.75" x14ac:dyDescent="0.25">
      <c r="A106" s="47"/>
      <c r="B106" s="179"/>
      <c r="C106" s="179"/>
      <c r="D106" s="179"/>
      <c r="E106" s="47"/>
    </row>
    <row r="107" spans="1:5" ht="15.75" x14ac:dyDescent="0.25">
      <c r="A107" s="47"/>
      <c r="B107" s="179"/>
      <c r="C107" s="179"/>
      <c r="D107" s="179"/>
      <c r="E107" s="47"/>
    </row>
    <row r="108" spans="1:5" ht="15.75" x14ac:dyDescent="0.25">
      <c r="A108" s="47"/>
      <c r="B108" s="179"/>
      <c r="C108" s="179"/>
      <c r="D108" s="179"/>
      <c r="E108" s="47"/>
    </row>
    <row r="109" spans="1:5" ht="15.75" x14ac:dyDescent="0.25">
      <c r="A109" s="47"/>
      <c r="B109" s="179"/>
      <c r="C109" s="179"/>
      <c r="D109" s="179"/>
      <c r="E109" s="47"/>
    </row>
    <row r="110" spans="1:5" ht="15.75" x14ac:dyDescent="0.25">
      <c r="A110" s="47"/>
      <c r="B110" s="179"/>
      <c r="C110" s="179"/>
      <c r="D110" s="179"/>
      <c r="E110" s="47"/>
    </row>
    <row r="111" spans="1:5" ht="15.75" x14ac:dyDescent="0.25">
      <c r="A111" s="47"/>
      <c r="B111" s="179"/>
      <c r="C111" s="179"/>
      <c r="D111" s="179"/>
      <c r="E111" s="47"/>
    </row>
    <row r="112" spans="1:5" ht="15.75" x14ac:dyDescent="0.25">
      <c r="A112" s="47"/>
      <c r="B112" s="179"/>
      <c r="C112" s="179"/>
      <c r="D112" s="179"/>
      <c r="E112" s="47"/>
    </row>
    <row r="113" spans="1:5" ht="15.75" x14ac:dyDescent="0.25">
      <c r="A113" s="47"/>
      <c r="B113" s="179"/>
      <c r="C113" s="179"/>
      <c r="D113" s="179"/>
      <c r="E113" s="47"/>
    </row>
    <row r="114" spans="1:5" ht="15.75" x14ac:dyDescent="0.25">
      <c r="A114" s="47"/>
      <c r="B114" s="179"/>
      <c r="C114" s="179"/>
      <c r="D114" s="179"/>
      <c r="E114" s="47"/>
    </row>
    <row r="115" spans="1:5" ht="15.75" x14ac:dyDescent="0.25">
      <c r="A115" s="47"/>
      <c r="B115" s="179"/>
      <c r="C115" s="179"/>
      <c r="D115" s="179"/>
      <c r="E115" s="47"/>
    </row>
    <row r="116" spans="1:5" ht="15.75" x14ac:dyDescent="0.25">
      <c r="A116" s="47"/>
      <c r="B116" s="179"/>
      <c r="C116" s="179"/>
      <c r="D116" s="179"/>
      <c r="E116" s="47"/>
    </row>
    <row r="117" spans="1:5" ht="15.75" x14ac:dyDescent="0.25">
      <c r="A117" s="47"/>
      <c r="B117" s="179"/>
      <c r="C117" s="179"/>
      <c r="D117" s="179"/>
      <c r="E117" s="47"/>
    </row>
    <row r="118" spans="1:5" ht="15.75" x14ac:dyDescent="0.25">
      <c r="A118" s="47"/>
      <c r="B118" s="179"/>
      <c r="C118" s="179"/>
      <c r="D118" s="179"/>
      <c r="E118" s="47"/>
    </row>
    <row r="119" spans="1:5" ht="15.75" x14ac:dyDescent="0.25">
      <c r="A119" s="47"/>
      <c r="B119" s="179"/>
      <c r="C119" s="179"/>
      <c r="D119" s="179"/>
      <c r="E119" s="47"/>
    </row>
    <row r="120" spans="1:5" ht="15.75" x14ac:dyDescent="0.25">
      <c r="A120" s="47"/>
      <c r="B120" s="179"/>
      <c r="C120" s="179"/>
      <c r="D120" s="179"/>
      <c r="E120" s="47"/>
    </row>
    <row r="121" spans="1:5" ht="15.75" x14ac:dyDescent="0.25">
      <c r="A121" s="47"/>
      <c r="B121" s="179"/>
      <c r="C121" s="179"/>
      <c r="D121" s="179"/>
      <c r="E121" s="47"/>
    </row>
    <row r="122" spans="1:5" ht="15.75" x14ac:dyDescent="0.25">
      <c r="A122" s="47"/>
      <c r="B122" s="179"/>
      <c r="C122" s="179"/>
      <c r="D122" s="179"/>
      <c r="E122" s="47"/>
    </row>
    <row r="123" spans="1:5" ht="15.75" x14ac:dyDescent="0.25">
      <c r="A123" s="47"/>
      <c r="B123" s="179"/>
      <c r="C123" s="179"/>
      <c r="D123" s="179"/>
      <c r="E123" s="47"/>
    </row>
    <row r="124" spans="1:5" ht="15.75" x14ac:dyDescent="0.25">
      <c r="A124" s="47"/>
      <c r="B124" s="179"/>
      <c r="C124" s="179"/>
      <c r="D124" s="179"/>
      <c r="E124" s="47"/>
    </row>
    <row r="125" spans="1:5" ht="15.75" x14ac:dyDescent="0.25">
      <c r="A125" s="47"/>
      <c r="B125" s="179"/>
      <c r="C125" s="179"/>
      <c r="D125" s="179"/>
      <c r="E125" s="47"/>
    </row>
    <row r="126" spans="1:5" ht="15.75" x14ac:dyDescent="0.25">
      <c r="A126" s="47"/>
      <c r="B126" s="179"/>
      <c r="C126" s="179"/>
      <c r="D126" s="179"/>
      <c r="E126" s="47"/>
    </row>
    <row r="127" spans="1:5" ht="15.75" x14ac:dyDescent="0.25">
      <c r="A127" s="47"/>
      <c r="B127" s="179"/>
      <c r="C127" s="179"/>
      <c r="D127" s="179"/>
      <c r="E127" s="47"/>
    </row>
    <row r="128" spans="1:5" ht="15.75" x14ac:dyDescent="0.25">
      <c r="A128" s="47"/>
      <c r="B128" s="179"/>
      <c r="C128" s="179"/>
      <c r="D128" s="179"/>
      <c r="E128" s="47"/>
    </row>
    <row r="129" spans="1:5" ht="15.75" x14ac:dyDescent="0.25">
      <c r="A129" s="47"/>
      <c r="B129" s="179"/>
      <c r="C129" s="179"/>
      <c r="D129" s="179"/>
      <c r="E129" s="47"/>
    </row>
    <row r="130" spans="1:5" ht="15.75" x14ac:dyDescent="0.25">
      <c r="A130" s="47"/>
      <c r="B130" s="179"/>
      <c r="C130" s="179"/>
      <c r="D130" s="179"/>
      <c r="E130" s="47"/>
    </row>
    <row r="131" spans="1:5" ht="15.75" x14ac:dyDescent="0.25">
      <c r="A131" s="47"/>
      <c r="B131" s="179"/>
      <c r="C131" s="179"/>
      <c r="D131" s="179"/>
      <c r="E131" s="47"/>
    </row>
    <row r="132" spans="1:5" ht="15.75" x14ac:dyDescent="0.25">
      <c r="A132" s="47"/>
      <c r="B132" s="179"/>
      <c r="C132" s="179"/>
      <c r="D132" s="179"/>
      <c r="E132" s="47"/>
    </row>
    <row r="133" spans="1:5" ht="15.75" x14ac:dyDescent="0.25">
      <c r="A133" s="47"/>
      <c r="B133" s="179"/>
      <c r="C133" s="179"/>
      <c r="D133" s="179"/>
      <c r="E133" s="47"/>
    </row>
    <row r="134" spans="1:5" ht="15.75" x14ac:dyDescent="0.25">
      <c r="A134" s="47"/>
      <c r="B134" s="179"/>
      <c r="C134" s="179"/>
      <c r="D134" s="179"/>
      <c r="E134" s="47"/>
    </row>
    <row r="135" spans="1:5" ht="15.75" x14ac:dyDescent="0.25">
      <c r="A135" s="47"/>
      <c r="B135" s="179"/>
      <c r="C135" s="179"/>
      <c r="D135" s="179"/>
      <c r="E135" s="47"/>
    </row>
    <row r="136" spans="1:5" ht="15.75" x14ac:dyDescent="0.25">
      <c r="A136" s="47"/>
      <c r="B136" s="179"/>
      <c r="C136" s="179"/>
      <c r="D136" s="179"/>
      <c r="E136" s="47"/>
    </row>
    <row r="137" spans="1:5" ht="15.75" x14ac:dyDescent="0.25">
      <c r="A137" s="47"/>
      <c r="B137" s="179"/>
      <c r="C137" s="179"/>
      <c r="D137" s="179"/>
      <c r="E137" s="47"/>
    </row>
    <row r="138" spans="1:5" ht="15.75" x14ac:dyDescent="0.25">
      <c r="A138" s="47"/>
      <c r="B138" s="179"/>
      <c r="C138" s="179"/>
      <c r="D138" s="179"/>
      <c r="E138" s="47"/>
    </row>
    <row r="139" spans="1:5" ht="15.75" x14ac:dyDescent="0.25">
      <c r="A139" s="47"/>
      <c r="B139" s="179"/>
      <c r="C139" s="179"/>
      <c r="D139" s="179"/>
      <c r="E139" s="47"/>
    </row>
    <row r="140" spans="1:5" ht="15.75" x14ac:dyDescent="0.25">
      <c r="A140" s="47"/>
      <c r="B140" s="179"/>
      <c r="C140" s="179"/>
      <c r="D140" s="179"/>
      <c r="E140" s="47"/>
    </row>
    <row r="141" spans="1:5" ht="15.75" x14ac:dyDescent="0.25">
      <c r="A141" s="47"/>
      <c r="B141" s="179"/>
      <c r="C141" s="179"/>
      <c r="D141" s="179"/>
      <c r="E141" s="47"/>
    </row>
    <row r="142" spans="1:5" ht="15.75" x14ac:dyDescent="0.25">
      <c r="A142" s="47"/>
      <c r="B142" s="179"/>
      <c r="C142" s="179"/>
      <c r="D142" s="179"/>
      <c r="E142" s="47"/>
    </row>
    <row r="143" spans="1:5" ht="15.75" x14ac:dyDescent="0.25">
      <c r="A143" s="47"/>
      <c r="B143" s="179"/>
      <c r="C143" s="179"/>
      <c r="D143" s="179"/>
      <c r="E143" s="47"/>
    </row>
    <row r="144" spans="1:5" ht="15.75" x14ac:dyDescent="0.25">
      <c r="A144" s="47"/>
      <c r="B144" s="179"/>
      <c r="C144" s="179"/>
      <c r="D144" s="179"/>
      <c r="E144" s="47"/>
    </row>
  </sheetData>
  <mergeCells count="1">
    <mergeCell ref="B1:B2"/>
  </mergeCells>
  <printOptions horizontalCentered="1" gridLines="1"/>
  <pageMargins left="0.23622047244094491" right="0.19685039370078741" top="1.3779527559055118" bottom="0.51181102362204722" header="0.59055118110236227" footer="0.51181102362204722"/>
  <pageSetup paperSize="9" scale="59" orientation="landscape" blackAndWhite="1" verticalDpi="300" r:id="rId1"/>
  <headerFooter alignWithMargins="0">
    <oddHeader xml:space="preserve">&amp;C&amp;"Times New Roman CE,Félkövér"&amp;14Céltartalékok&amp;R&amp;"Times New Roman CE,Normál"&amp;12 14.sz.melléklet </oddHeader>
    <oddFooter>&amp;L&amp;"Times New Roman CE,Normál"&amp;D / &amp;T&amp;C&amp;"Times New Roman CE,Normál"&amp;F/&amp;A.xls     Garamvölgyi Attiláné&amp;R&amp;"Times New Roman CE,Normál"&amp;P/&amp;N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O81"/>
  <sheetViews>
    <sheetView topLeftCell="B58" zoomScaleNormal="100" zoomScaleSheetLayoutView="80" workbookViewId="0">
      <selection activeCell="B65" sqref="B65"/>
    </sheetView>
  </sheetViews>
  <sheetFormatPr defaultRowHeight="12.75" x14ac:dyDescent="0.2"/>
  <cols>
    <col min="1" max="1" width="60.5703125" style="630" customWidth="1"/>
    <col min="2" max="13" width="13.85546875" style="630" bestFit="1" customWidth="1"/>
    <col min="14" max="14" width="15.140625" style="630" bestFit="1" customWidth="1"/>
    <col min="15" max="15" width="13" style="630" customWidth="1"/>
    <col min="16" max="16384" width="9.140625" style="630"/>
  </cols>
  <sheetData>
    <row r="1" spans="1:15" ht="24.95" customHeight="1" x14ac:dyDescent="0.25">
      <c r="A1" s="1334" t="s">
        <v>147</v>
      </c>
      <c r="B1" s="1335" t="s">
        <v>83</v>
      </c>
      <c r="C1" s="1335" t="s">
        <v>266</v>
      </c>
      <c r="D1" s="1335" t="s">
        <v>322</v>
      </c>
      <c r="E1" s="1335" t="s">
        <v>323</v>
      </c>
      <c r="F1" s="1335" t="s">
        <v>324</v>
      </c>
      <c r="G1" s="1335" t="s">
        <v>325</v>
      </c>
      <c r="H1" s="1335" t="s">
        <v>326</v>
      </c>
      <c r="I1" s="1335" t="s">
        <v>327</v>
      </c>
      <c r="J1" s="1335" t="s">
        <v>328</v>
      </c>
      <c r="K1" s="1335" t="s">
        <v>237</v>
      </c>
      <c r="L1" s="1335" t="s">
        <v>329</v>
      </c>
      <c r="M1" s="1335" t="s">
        <v>330</v>
      </c>
      <c r="N1" s="1336" t="s">
        <v>265</v>
      </c>
    </row>
    <row r="2" spans="1:15" ht="20.100000000000001" customHeight="1" x14ac:dyDescent="0.35">
      <c r="A2" s="1783" t="s">
        <v>354</v>
      </c>
      <c r="B2" s="1784"/>
      <c r="C2" s="1784"/>
      <c r="D2" s="1784"/>
      <c r="E2" s="1784"/>
      <c r="F2" s="1784"/>
      <c r="G2" s="1784"/>
      <c r="H2" s="1784"/>
      <c r="I2" s="1784"/>
      <c r="J2" s="1784"/>
      <c r="K2" s="1784"/>
      <c r="L2" s="1784"/>
      <c r="M2" s="1784"/>
      <c r="N2" s="1785"/>
    </row>
    <row r="3" spans="1:15" ht="15.75" customHeight="1" x14ac:dyDescent="0.2">
      <c r="A3" s="1337" t="s">
        <v>1</v>
      </c>
      <c r="B3" s="684">
        <v>14354</v>
      </c>
      <c r="C3" s="684">
        <v>14354</v>
      </c>
      <c r="D3" s="684">
        <v>14354</v>
      </c>
      <c r="E3" s="684">
        <v>14354</v>
      </c>
      <c r="F3" s="684">
        <v>14354</v>
      </c>
      <c r="G3" s="684">
        <v>14354</v>
      </c>
      <c r="H3" s="684">
        <v>14354</v>
      </c>
      <c r="I3" s="684">
        <v>14353</v>
      </c>
      <c r="J3" s="684">
        <v>14354</v>
      </c>
      <c r="K3" s="684">
        <v>14354</v>
      </c>
      <c r="L3" s="684">
        <v>14354</v>
      </c>
      <c r="M3" s="684">
        <v>14354</v>
      </c>
      <c r="N3" s="1338">
        <f t="shared" ref="N3:N16" si="0">SUM(B3:M3)</f>
        <v>172247</v>
      </c>
      <c r="O3" s="687"/>
    </row>
    <row r="4" spans="1:15" ht="15.75" customHeight="1" x14ac:dyDescent="0.2">
      <c r="A4" s="1339" t="s">
        <v>355</v>
      </c>
      <c r="B4" s="688">
        <v>200</v>
      </c>
      <c r="C4" s="688">
        <v>100</v>
      </c>
      <c r="D4" s="688">
        <v>4500</v>
      </c>
      <c r="E4" s="688">
        <v>100</v>
      </c>
      <c r="F4" s="688">
        <v>150</v>
      </c>
      <c r="G4" s="688">
        <v>100</v>
      </c>
      <c r="H4" s="1340">
        <v>100</v>
      </c>
      <c r="I4" s="688">
        <v>50</v>
      </c>
      <c r="J4" s="688">
        <v>6500</v>
      </c>
      <c r="K4" s="688">
        <v>100</v>
      </c>
      <c r="L4" s="688">
        <v>20</v>
      </c>
      <c r="M4" s="688">
        <v>580</v>
      </c>
      <c r="N4" s="1338">
        <f t="shared" si="0"/>
        <v>12500</v>
      </c>
      <c r="O4" s="687"/>
    </row>
    <row r="5" spans="1:15" ht="15.95" customHeight="1" x14ac:dyDescent="0.2">
      <c r="A5" s="1339" t="s">
        <v>356</v>
      </c>
      <c r="B5" s="688">
        <v>100</v>
      </c>
      <c r="C5" s="688">
        <v>50</v>
      </c>
      <c r="D5" s="688">
        <v>5500</v>
      </c>
      <c r="E5" s="688">
        <v>300</v>
      </c>
      <c r="F5" s="688">
        <v>300</v>
      </c>
      <c r="G5" s="688">
        <v>150</v>
      </c>
      <c r="H5" s="1340">
        <v>200</v>
      </c>
      <c r="I5" s="688">
        <v>200</v>
      </c>
      <c r="J5" s="688">
        <v>4300</v>
      </c>
      <c r="K5" s="688">
        <v>150</v>
      </c>
      <c r="L5" s="688">
        <v>250</v>
      </c>
      <c r="M5" s="688">
        <v>500</v>
      </c>
      <c r="N5" s="1338">
        <f t="shared" si="0"/>
        <v>12000</v>
      </c>
      <c r="O5" s="687"/>
    </row>
    <row r="6" spans="1:15" ht="15.95" customHeight="1" x14ac:dyDescent="0.2">
      <c r="A6" s="1339" t="s">
        <v>357</v>
      </c>
      <c r="B6" s="688">
        <v>1200</v>
      </c>
      <c r="C6" s="688">
        <v>500</v>
      </c>
      <c r="D6" s="688">
        <v>15200</v>
      </c>
      <c r="E6" s="688">
        <v>1500</v>
      </c>
      <c r="F6" s="688">
        <v>41200</v>
      </c>
      <c r="G6" s="688">
        <v>1200</v>
      </c>
      <c r="H6" s="1340">
        <v>200</v>
      </c>
      <c r="I6" s="688">
        <v>200</v>
      </c>
      <c r="J6" s="688">
        <v>32700</v>
      </c>
      <c r="K6" s="688">
        <v>950</v>
      </c>
      <c r="L6" s="688">
        <v>1000</v>
      </c>
      <c r="M6" s="688">
        <v>6650</v>
      </c>
      <c r="N6" s="1338">
        <f t="shared" si="0"/>
        <v>102500</v>
      </c>
      <c r="O6" s="687"/>
    </row>
    <row r="7" spans="1:15" ht="15.95" customHeight="1" x14ac:dyDescent="0.2">
      <c r="A7" s="1339" t="s">
        <v>358</v>
      </c>
      <c r="B7" s="688">
        <v>0</v>
      </c>
      <c r="C7" s="688">
        <v>100</v>
      </c>
      <c r="D7" s="688">
        <v>100</v>
      </c>
      <c r="E7" s="688">
        <v>500</v>
      </c>
      <c r="F7" s="688">
        <v>200</v>
      </c>
      <c r="G7" s="688">
        <v>100</v>
      </c>
      <c r="H7" s="1340">
        <v>800</v>
      </c>
      <c r="I7" s="688">
        <v>40</v>
      </c>
      <c r="J7" s="688">
        <v>100</v>
      </c>
      <c r="K7" s="688">
        <v>1000</v>
      </c>
      <c r="L7" s="688">
        <v>50</v>
      </c>
      <c r="M7" s="688">
        <v>10</v>
      </c>
      <c r="N7" s="1338">
        <f t="shared" si="0"/>
        <v>3000</v>
      </c>
      <c r="O7" s="687"/>
    </row>
    <row r="8" spans="1:15" ht="15.95" customHeight="1" x14ac:dyDescent="0.2">
      <c r="A8" s="1339" t="s">
        <v>580</v>
      </c>
      <c r="B8" s="688">
        <v>0</v>
      </c>
      <c r="C8" s="688">
        <v>50</v>
      </c>
      <c r="D8" s="688">
        <v>20</v>
      </c>
      <c r="E8" s="688">
        <v>0</v>
      </c>
      <c r="F8" s="688">
        <v>0</v>
      </c>
      <c r="G8" s="688">
        <v>0</v>
      </c>
      <c r="H8" s="688">
        <v>10</v>
      </c>
      <c r="I8" s="688">
        <v>0</v>
      </c>
      <c r="J8" s="688">
        <v>120</v>
      </c>
      <c r="K8" s="688">
        <v>0</v>
      </c>
      <c r="L8" s="688">
        <v>0</v>
      </c>
      <c r="M8" s="688">
        <v>0</v>
      </c>
      <c r="N8" s="1338">
        <f t="shared" si="0"/>
        <v>200</v>
      </c>
      <c r="O8" s="687"/>
    </row>
    <row r="9" spans="1:15" ht="15.75" customHeight="1" x14ac:dyDescent="0.2">
      <c r="A9" s="1339" t="s">
        <v>644</v>
      </c>
      <c r="B9" s="688">
        <v>0</v>
      </c>
      <c r="C9" s="688">
        <v>0</v>
      </c>
      <c r="D9" s="688">
        <v>0</v>
      </c>
      <c r="E9" s="688">
        <v>0</v>
      </c>
      <c r="F9" s="688">
        <v>0</v>
      </c>
      <c r="G9" s="688">
        <v>0</v>
      </c>
      <c r="H9" s="688">
        <v>0</v>
      </c>
      <c r="I9" s="688">
        <v>0</v>
      </c>
      <c r="J9" s="688">
        <v>0</v>
      </c>
      <c r="K9" s="688">
        <v>0</v>
      </c>
      <c r="L9" s="688">
        <v>0</v>
      </c>
      <c r="M9" s="688">
        <v>0</v>
      </c>
      <c r="N9" s="1338">
        <f t="shared" si="0"/>
        <v>0</v>
      </c>
      <c r="O9" s="687"/>
    </row>
    <row r="10" spans="1:15" ht="16.5" customHeight="1" x14ac:dyDescent="0.2">
      <c r="A10" s="1339" t="s">
        <v>581</v>
      </c>
      <c r="B10" s="688">
        <v>50</v>
      </c>
      <c r="C10" s="688">
        <v>20</v>
      </c>
      <c r="D10" s="688">
        <v>50</v>
      </c>
      <c r="E10" s="688">
        <v>50</v>
      </c>
      <c r="F10" s="688">
        <v>50</v>
      </c>
      <c r="G10" s="688">
        <v>20</v>
      </c>
      <c r="H10" s="1340">
        <v>150</v>
      </c>
      <c r="I10" s="688">
        <v>20</v>
      </c>
      <c r="J10" s="688">
        <v>200</v>
      </c>
      <c r="K10" s="688">
        <v>290</v>
      </c>
      <c r="L10" s="688">
        <v>100</v>
      </c>
      <c r="M10" s="688">
        <v>300</v>
      </c>
      <c r="N10" s="1338">
        <f t="shared" si="0"/>
        <v>1300</v>
      </c>
      <c r="O10" s="687"/>
    </row>
    <row r="11" spans="1:15" ht="15.95" customHeight="1" x14ac:dyDescent="0.2">
      <c r="A11" s="1341" t="s">
        <v>37</v>
      </c>
      <c r="B11" s="689">
        <v>85116</v>
      </c>
      <c r="C11" s="689">
        <v>85116</v>
      </c>
      <c r="D11" s="689">
        <v>85115</v>
      </c>
      <c r="E11" s="689">
        <v>85116</v>
      </c>
      <c r="F11" s="689">
        <v>85115</v>
      </c>
      <c r="G11" s="689">
        <v>85116</v>
      </c>
      <c r="H11" s="689">
        <v>85115</v>
      </c>
      <c r="I11" s="689">
        <v>85116</v>
      </c>
      <c r="J11" s="689">
        <v>85115</v>
      </c>
      <c r="K11" s="689">
        <v>85116</v>
      </c>
      <c r="L11" s="689">
        <v>85116</v>
      </c>
      <c r="M11" s="689">
        <v>85116</v>
      </c>
      <c r="N11" s="1338">
        <f t="shared" si="0"/>
        <v>1021388</v>
      </c>
      <c r="O11" s="687"/>
    </row>
    <row r="12" spans="1:15" ht="15.95" customHeight="1" x14ac:dyDescent="0.2">
      <c r="A12" s="1341" t="s">
        <v>687</v>
      </c>
      <c r="B12" s="689">
        <v>1748</v>
      </c>
      <c r="C12" s="689"/>
      <c r="D12" s="689"/>
      <c r="E12" s="689"/>
      <c r="F12" s="689"/>
      <c r="G12" s="689"/>
      <c r="H12" s="689"/>
      <c r="I12" s="689"/>
      <c r="J12" s="689"/>
      <c r="K12" s="689"/>
      <c r="L12" s="689"/>
      <c r="M12" s="689"/>
      <c r="N12" s="1338">
        <f t="shared" si="0"/>
        <v>1748</v>
      </c>
      <c r="O12" s="687"/>
    </row>
    <row r="13" spans="1:15" ht="15.95" customHeight="1" x14ac:dyDescent="0.2">
      <c r="A13" s="1339" t="s">
        <v>359</v>
      </c>
      <c r="B13" s="689">
        <v>7130</v>
      </c>
      <c r="C13" s="689">
        <v>7129</v>
      </c>
      <c r="D13" s="689">
        <v>7129</v>
      </c>
      <c r="E13" s="689">
        <v>7130</v>
      </c>
      <c r="F13" s="689">
        <v>7129</v>
      </c>
      <c r="G13" s="689">
        <v>7129</v>
      </c>
      <c r="H13" s="689">
        <v>7130</v>
      </c>
      <c r="I13" s="689">
        <v>7129</v>
      </c>
      <c r="J13" s="689">
        <v>7129</v>
      </c>
      <c r="K13" s="689">
        <v>7130</v>
      </c>
      <c r="L13" s="689">
        <v>7129</v>
      </c>
      <c r="M13" s="689">
        <v>7129</v>
      </c>
      <c r="N13" s="1338">
        <f t="shared" si="0"/>
        <v>85552</v>
      </c>
      <c r="O13" s="687"/>
    </row>
    <row r="14" spans="1:15" ht="15.95" customHeight="1" x14ac:dyDescent="0.2">
      <c r="A14" s="1339" t="s">
        <v>360</v>
      </c>
      <c r="B14" s="689">
        <v>273</v>
      </c>
      <c r="C14" s="689">
        <v>272</v>
      </c>
      <c r="D14" s="689">
        <v>273</v>
      </c>
      <c r="E14" s="689">
        <v>272</v>
      </c>
      <c r="F14" s="689">
        <v>273</v>
      </c>
      <c r="G14" s="689">
        <v>272</v>
      </c>
      <c r="H14" s="689">
        <v>273</v>
      </c>
      <c r="I14" s="689">
        <v>273</v>
      </c>
      <c r="J14" s="689">
        <v>272</v>
      </c>
      <c r="K14" s="689">
        <v>273</v>
      </c>
      <c r="L14" s="689">
        <v>273</v>
      </c>
      <c r="M14" s="689">
        <v>273</v>
      </c>
      <c r="N14" s="1338">
        <f t="shared" si="0"/>
        <v>3272</v>
      </c>
      <c r="O14" s="687"/>
    </row>
    <row r="15" spans="1:15" ht="15.95" customHeight="1" x14ac:dyDescent="0.2">
      <c r="A15" s="1339" t="s">
        <v>582</v>
      </c>
      <c r="B15" s="689">
        <v>9234</v>
      </c>
      <c r="C15" s="689">
        <v>9235</v>
      </c>
      <c r="D15" s="689">
        <v>9234</v>
      </c>
      <c r="E15" s="689">
        <v>9235</v>
      </c>
      <c r="F15" s="689">
        <v>9234</v>
      </c>
      <c r="G15" s="689">
        <v>9235</v>
      </c>
      <c r="H15" s="689">
        <v>9234</v>
      </c>
      <c r="I15" s="689">
        <v>9235</v>
      </c>
      <c r="J15" s="689">
        <v>9234</v>
      </c>
      <c r="K15" s="689">
        <v>9235</v>
      </c>
      <c r="L15" s="689">
        <v>9234</v>
      </c>
      <c r="M15" s="689">
        <v>9235</v>
      </c>
      <c r="N15" s="1338">
        <f t="shared" si="0"/>
        <v>110814</v>
      </c>
      <c r="O15" s="687"/>
    </row>
    <row r="16" spans="1:15" ht="18" customHeight="1" x14ac:dyDescent="0.25">
      <c r="A16" s="1342" t="s">
        <v>361</v>
      </c>
      <c r="B16" s="690">
        <f t="shared" ref="B16:M16" si="1">SUM(B3:B15)</f>
        <v>119405</v>
      </c>
      <c r="C16" s="690">
        <f t="shared" si="1"/>
        <v>116926</v>
      </c>
      <c r="D16" s="690">
        <f t="shared" si="1"/>
        <v>141475</v>
      </c>
      <c r="E16" s="690">
        <f t="shared" si="1"/>
        <v>118557</v>
      </c>
      <c r="F16" s="690">
        <f t="shared" si="1"/>
        <v>158005</v>
      </c>
      <c r="G16" s="690">
        <f t="shared" si="1"/>
        <v>117676</v>
      </c>
      <c r="H16" s="690">
        <f t="shared" si="1"/>
        <v>117566</v>
      </c>
      <c r="I16" s="690">
        <f t="shared" si="1"/>
        <v>116616</v>
      </c>
      <c r="J16" s="690">
        <f t="shared" si="1"/>
        <v>160024</v>
      </c>
      <c r="K16" s="690">
        <f t="shared" si="1"/>
        <v>118598</v>
      </c>
      <c r="L16" s="690">
        <f t="shared" si="1"/>
        <v>117526</v>
      </c>
      <c r="M16" s="690">
        <f t="shared" si="1"/>
        <v>124147</v>
      </c>
      <c r="N16" s="1338">
        <f t="shared" si="0"/>
        <v>1526521</v>
      </c>
      <c r="O16" s="687"/>
    </row>
    <row r="17" spans="1:15" ht="20.100000000000001" customHeight="1" x14ac:dyDescent="0.35">
      <c r="A17" s="1783" t="s">
        <v>362</v>
      </c>
      <c r="B17" s="1784"/>
      <c r="C17" s="1784"/>
      <c r="D17" s="1784"/>
      <c r="E17" s="1784"/>
      <c r="F17" s="1784"/>
      <c r="G17" s="1784"/>
      <c r="H17" s="1784"/>
      <c r="I17" s="1784"/>
      <c r="J17" s="1784"/>
      <c r="K17" s="1784"/>
      <c r="L17" s="1784"/>
      <c r="M17" s="1784"/>
      <c r="N17" s="1785"/>
      <c r="O17" s="687"/>
    </row>
    <row r="18" spans="1:15" ht="15.95" customHeight="1" x14ac:dyDescent="0.2">
      <c r="A18" s="1343" t="s">
        <v>40</v>
      </c>
      <c r="B18" s="691">
        <v>0</v>
      </c>
      <c r="C18" s="685">
        <v>0</v>
      </c>
      <c r="D18" s="691">
        <v>0</v>
      </c>
      <c r="E18" s="685">
        <v>0</v>
      </c>
      <c r="F18" s="691">
        <v>0</v>
      </c>
      <c r="G18" s="685">
        <v>0</v>
      </c>
      <c r="H18" s="691">
        <v>0</v>
      </c>
      <c r="I18" s="685">
        <v>0</v>
      </c>
      <c r="J18" s="691">
        <v>0</v>
      </c>
      <c r="K18" s="685">
        <v>0</v>
      </c>
      <c r="L18" s="691">
        <v>0</v>
      </c>
      <c r="M18" s="685">
        <v>0</v>
      </c>
      <c r="N18" s="1338">
        <f t="shared" ref="N18:N24" si="2">SUM(B18:M18)</f>
        <v>0</v>
      </c>
      <c r="O18" s="687"/>
    </row>
    <row r="19" spans="1:15" ht="15.95" customHeight="1" x14ac:dyDescent="0.2">
      <c r="A19" s="1339" t="s">
        <v>363</v>
      </c>
      <c r="B19" s="689">
        <v>0</v>
      </c>
      <c r="C19" s="689">
        <v>0</v>
      </c>
      <c r="D19" s="689">
        <v>3200</v>
      </c>
      <c r="E19" s="689">
        <v>0</v>
      </c>
      <c r="F19" s="689">
        <v>0</v>
      </c>
      <c r="G19" s="689"/>
      <c r="H19" s="689">
        <v>0</v>
      </c>
      <c r="I19" s="689">
        <v>3500</v>
      </c>
      <c r="J19" s="689">
        <v>0</v>
      </c>
      <c r="K19" s="689">
        <v>0</v>
      </c>
      <c r="L19" s="689">
        <v>0</v>
      </c>
      <c r="M19" s="689">
        <v>0</v>
      </c>
      <c r="N19" s="1338">
        <f t="shared" si="2"/>
        <v>6700</v>
      </c>
      <c r="O19" s="687"/>
    </row>
    <row r="20" spans="1:15" ht="19.5" customHeight="1" x14ac:dyDescent="0.2">
      <c r="A20" s="1344" t="s">
        <v>364</v>
      </c>
      <c r="B20" s="688">
        <v>0</v>
      </c>
      <c r="C20" s="688">
        <v>0</v>
      </c>
      <c r="D20" s="688">
        <v>0</v>
      </c>
      <c r="E20" s="688">
        <v>0</v>
      </c>
      <c r="F20" s="688">
        <v>0</v>
      </c>
      <c r="G20" s="688">
        <v>0</v>
      </c>
      <c r="H20" s="688">
        <v>0</v>
      </c>
      <c r="I20" s="688">
        <v>0</v>
      </c>
      <c r="J20" s="688">
        <v>0</v>
      </c>
      <c r="K20" s="688">
        <v>0</v>
      </c>
      <c r="L20" s="688">
        <v>0</v>
      </c>
      <c r="M20" s="688">
        <v>0</v>
      </c>
      <c r="N20" s="1338">
        <f t="shared" si="2"/>
        <v>0</v>
      </c>
      <c r="O20" s="687"/>
    </row>
    <row r="21" spans="1:15" ht="15.95" customHeight="1" x14ac:dyDescent="0.2">
      <c r="A21" s="1339" t="s">
        <v>178</v>
      </c>
      <c r="B21" s="688"/>
      <c r="C21" s="688">
        <v>0</v>
      </c>
      <c r="D21" s="688">
        <v>0</v>
      </c>
      <c r="E21" s="688">
        <v>0</v>
      </c>
      <c r="F21" s="688"/>
      <c r="G21" s="688">
        <v>0</v>
      </c>
      <c r="H21" s="688">
        <v>0</v>
      </c>
      <c r="I21" s="688">
        <v>0</v>
      </c>
      <c r="J21" s="688">
        <v>0</v>
      </c>
      <c r="K21" s="688">
        <v>0</v>
      </c>
      <c r="L21" s="688">
        <v>0</v>
      </c>
      <c r="M21" s="688">
        <v>0</v>
      </c>
      <c r="N21" s="1338">
        <f t="shared" si="2"/>
        <v>0</v>
      </c>
      <c r="O21" s="687"/>
    </row>
    <row r="22" spans="1:15" ht="15.95" customHeight="1" x14ac:dyDescent="0.2">
      <c r="A22" s="1339" t="s">
        <v>365</v>
      </c>
      <c r="B22" s="688">
        <v>0</v>
      </c>
      <c r="C22" s="688">
        <v>0</v>
      </c>
      <c r="D22" s="688">
        <v>10795</v>
      </c>
      <c r="E22" s="688">
        <v>0</v>
      </c>
      <c r="F22" s="688">
        <v>48768</v>
      </c>
      <c r="G22" s="688">
        <v>0</v>
      </c>
      <c r="H22" s="688">
        <v>30000</v>
      </c>
      <c r="I22" s="688">
        <v>73924</v>
      </c>
      <c r="J22" s="688">
        <v>0</v>
      </c>
      <c r="K22" s="688">
        <v>48768</v>
      </c>
      <c r="L22" s="688">
        <v>0</v>
      </c>
      <c r="M22" s="688">
        <v>0</v>
      </c>
      <c r="N22" s="1338">
        <f t="shared" si="2"/>
        <v>212255</v>
      </c>
      <c r="O22" s="687"/>
    </row>
    <row r="23" spans="1:15" ht="15.95" customHeight="1" x14ac:dyDescent="0.2">
      <c r="A23" s="1339" t="s">
        <v>366</v>
      </c>
      <c r="B23" s="688">
        <v>0</v>
      </c>
      <c r="C23" s="688">
        <v>0</v>
      </c>
      <c r="D23" s="688">
        <v>0</v>
      </c>
      <c r="E23" s="688">
        <v>0</v>
      </c>
      <c r="F23" s="688">
        <v>0</v>
      </c>
      <c r="G23" s="688">
        <v>0</v>
      </c>
      <c r="H23" s="688">
        <v>0</v>
      </c>
      <c r="I23" s="688"/>
      <c r="J23" s="688">
        <v>0</v>
      </c>
      <c r="K23" s="688">
        <v>0</v>
      </c>
      <c r="L23" s="688">
        <v>0</v>
      </c>
      <c r="M23" s="688">
        <v>0</v>
      </c>
      <c r="N23" s="1338">
        <f t="shared" si="2"/>
        <v>0</v>
      </c>
      <c r="O23" s="687"/>
    </row>
    <row r="24" spans="1:15" ht="15.95" customHeight="1" x14ac:dyDescent="0.25">
      <c r="A24" s="1345" t="s">
        <v>367</v>
      </c>
      <c r="B24" s="690">
        <f>SUM(B18:B23)</f>
        <v>0</v>
      </c>
      <c r="C24" s="690">
        <f t="shared" ref="C24:D24" si="3">SUM(C18:C23)</f>
        <v>0</v>
      </c>
      <c r="D24" s="690">
        <f t="shared" si="3"/>
        <v>13995</v>
      </c>
      <c r="E24" s="690">
        <f>SUM(E18:E23)</f>
        <v>0</v>
      </c>
      <c r="F24" s="690">
        <f t="shared" ref="F24:M24" si="4">SUM(F18:F23)</f>
        <v>48768</v>
      </c>
      <c r="G24" s="690">
        <f t="shared" si="4"/>
        <v>0</v>
      </c>
      <c r="H24" s="690">
        <f t="shared" si="4"/>
        <v>30000</v>
      </c>
      <c r="I24" s="690">
        <f t="shared" si="4"/>
        <v>77424</v>
      </c>
      <c r="J24" s="690">
        <f t="shared" si="4"/>
        <v>0</v>
      </c>
      <c r="K24" s="690">
        <f t="shared" si="4"/>
        <v>48768</v>
      </c>
      <c r="L24" s="690">
        <f t="shared" si="4"/>
        <v>0</v>
      </c>
      <c r="M24" s="690">
        <f t="shared" si="4"/>
        <v>0</v>
      </c>
      <c r="N24" s="1346">
        <f t="shared" si="2"/>
        <v>218955</v>
      </c>
      <c r="O24" s="687"/>
    </row>
    <row r="25" spans="1:15" ht="15.95" customHeight="1" x14ac:dyDescent="0.25">
      <c r="A25" s="1347"/>
      <c r="B25" s="1348"/>
      <c r="C25" s="1348"/>
      <c r="D25" s="1348"/>
      <c r="E25" s="1348"/>
      <c r="F25" s="1348"/>
      <c r="G25" s="1348"/>
      <c r="H25" s="1348"/>
      <c r="I25" s="1348"/>
      <c r="J25" s="1348"/>
      <c r="K25" s="1348"/>
      <c r="L25" s="1348"/>
      <c r="M25" s="1348"/>
      <c r="N25" s="1349"/>
      <c r="O25" s="687"/>
    </row>
    <row r="26" spans="1:15" ht="15.95" customHeight="1" x14ac:dyDescent="0.35">
      <c r="A26" s="1783" t="s">
        <v>368</v>
      </c>
      <c r="B26" s="1784"/>
      <c r="C26" s="1784"/>
      <c r="D26" s="1784"/>
      <c r="E26" s="1784"/>
      <c r="F26" s="1784"/>
      <c r="G26" s="1784"/>
      <c r="H26" s="1784"/>
      <c r="I26" s="1784"/>
      <c r="J26" s="1784"/>
      <c r="K26" s="1784"/>
      <c r="L26" s="1784"/>
      <c r="M26" s="1784"/>
      <c r="N26" s="1785"/>
      <c r="O26" s="687"/>
    </row>
    <row r="27" spans="1:15" ht="15.95" customHeight="1" x14ac:dyDescent="0.25">
      <c r="A27" s="1350" t="s">
        <v>369</v>
      </c>
      <c r="B27" s="692">
        <v>0</v>
      </c>
      <c r="C27" s="692">
        <v>0</v>
      </c>
      <c r="D27" s="692">
        <v>0</v>
      </c>
      <c r="E27" s="692">
        <v>0</v>
      </c>
      <c r="F27" s="692">
        <v>0</v>
      </c>
      <c r="G27" s="692">
        <v>0</v>
      </c>
      <c r="H27" s="692">
        <v>0</v>
      </c>
      <c r="I27" s="692">
        <v>0</v>
      </c>
      <c r="J27" s="692">
        <v>0</v>
      </c>
      <c r="K27" s="692">
        <v>0</v>
      </c>
      <c r="L27" s="692">
        <v>0</v>
      </c>
      <c r="M27" s="693">
        <v>0</v>
      </c>
      <c r="N27" s="1338">
        <f>SUM(B27:M27)</f>
        <v>0</v>
      </c>
      <c r="O27" s="687"/>
    </row>
    <row r="28" spans="1:15" ht="15.95" customHeight="1" x14ac:dyDescent="0.25">
      <c r="A28" s="1351" t="s">
        <v>370</v>
      </c>
      <c r="B28" s="694">
        <v>0</v>
      </c>
      <c r="C28" s="694">
        <v>0</v>
      </c>
      <c r="D28" s="694">
        <v>0</v>
      </c>
      <c r="E28" s="694">
        <v>0</v>
      </c>
      <c r="F28" s="694">
        <v>0</v>
      </c>
      <c r="G28" s="694">
        <v>0</v>
      </c>
      <c r="H28" s="694">
        <v>0</v>
      </c>
      <c r="I28" s="694">
        <v>0</v>
      </c>
      <c r="J28" s="694">
        <v>0</v>
      </c>
      <c r="K28" s="694">
        <v>0</v>
      </c>
      <c r="L28" s="694">
        <v>0</v>
      </c>
      <c r="M28" s="695">
        <v>0</v>
      </c>
      <c r="N28" s="1346">
        <f>SUM(B28:M28)</f>
        <v>0</v>
      </c>
      <c r="O28" s="687"/>
    </row>
    <row r="29" spans="1:15" ht="15.95" customHeight="1" x14ac:dyDescent="0.25">
      <c r="A29" s="1347"/>
      <c r="B29" s="1348"/>
      <c r="C29" s="1348"/>
      <c r="D29" s="1348"/>
      <c r="E29" s="1348"/>
      <c r="F29" s="1348"/>
      <c r="G29" s="1348"/>
      <c r="H29" s="1348"/>
      <c r="I29" s="1348"/>
      <c r="J29" s="1348"/>
      <c r="K29" s="1348"/>
      <c r="L29" s="1348"/>
      <c r="M29" s="1348"/>
      <c r="N29" s="1349"/>
      <c r="O29" s="687"/>
    </row>
    <row r="30" spans="1:15" ht="15.95" customHeight="1" x14ac:dyDescent="0.25">
      <c r="A30" s="1345" t="s">
        <v>156</v>
      </c>
      <c r="B30" s="690">
        <v>0</v>
      </c>
      <c r="C30" s="690">
        <v>0</v>
      </c>
      <c r="D30" s="690">
        <v>0</v>
      </c>
      <c r="E30" s="690">
        <v>0</v>
      </c>
      <c r="F30" s="690">
        <v>0</v>
      </c>
      <c r="G30" s="690">
        <v>0</v>
      </c>
      <c r="H30" s="690">
        <v>0</v>
      </c>
      <c r="I30" s="690">
        <v>0</v>
      </c>
      <c r="J30" s="690">
        <v>0</v>
      </c>
      <c r="K30" s="690">
        <v>0</v>
      </c>
      <c r="L30" s="690">
        <v>0</v>
      </c>
      <c r="M30" s="690">
        <v>0</v>
      </c>
      <c r="N30" s="1346">
        <v>0</v>
      </c>
      <c r="O30" s="687"/>
    </row>
    <row r="31" spans="1:15" ht="15.95" customHeight="1" x14ac:dyDescent="0.25">
      <c r="A31" s="1347"/>
      <c r="B31" s="1348"/>
      <c r="C31" s="1348"/>
      <c r="D31" s="1348"/>
      <c r="E31" s="1348"/>
      <c r="F31" s="1348"/>
      <c r="G31" s="1348"/>
      <c r="H31" s="1348"/>
      <c r="I31" s="1348"/>
      <c r="J31" s="1348"/>
      <c r="K31" s="1348"/>
      <c r="L31" s="1348"/>
      <c r="M31" s="1348"/>
      <c r="N31" s="1349"/>
      <c r="O31" s="687"/>
    </row>
    <row r="32" spans="1:15" ht="15.95" customHeight="1" x14ac:dyDescent="0.35">
      <c r="A32" s="1352" t="s">
        <v>371</v>
      </c>
      <c r="B32" s="696">
        <f>B16+B24</f>
        <v>119405</v>
      </c>
      <c r="C32" s="696">
        <f>C16+C24</f>
        <v>116926</v>
      </c>
      <c r="D32" s="696">
        <f>D16+D24</f>
        <v>155470</v>
      </c>
      <c r="E32" s="696">
        <f t="shared" ref="E32:N32" si="5">E16+E24+E27+E28+E30</f>
        <v>118557</v>
      </c>
      <c r="F32" s="696">
        <f t="shared" si="5"/>
        <v>206773</v>
      </c>
      <c r="G32" s="696">
        <f t="shared" si="5"/>
        <v>117676</v>
      </c>
      <c r="H32" s="696">
        <f t="shared" si="5"/>
        <v>147566</v>
      </c>
      <c r="I32" s="696">
        <f t="shared" si="5"/>
        <v>194040</v>
      </c>
      <c r="J32" s="696">
        <f t="shared" si="5"/>
        <v>160024</v>
      </c>
      <c r="K32" s="696">
        <f t="shared" si="5"/>
        <v>167366</v>
      </c>
      <c r="L32" s="696">
        <f t="shared" si="5"/>
        <v>117526</v>
      </c>
      <c r="M32" s="696">
        <f t="shared" si="5"/>
        <v>124147</v>
      </c>
      <c r="N32" s="1353">
        <f t="shared" si="5"/>
        <v>1745476</v>
      </c>
      <c r="O32" s="687"/>
    </row>
    <row r="33" spans="1:15" ht="15.95" customHeight="1" x14ac:dyDescent="0.25">
      <c r="A33" s="1347"/>
      <c r="B33" s="1348"/>
      <c r="C33" s="1348"/>
      <c r="D33" s="1348"/>
      <c r="E33" s="1348"/>
      <c r="F33" s="1348"/>
      <c r="G33" s="1348"/>
      <c r="H33" s="1348"/>
      <c r="I33" s="1348"/>
      <c r="J33" s="1348"/>
      <c r="K33" s="1348"/>
      <c r="L33" s="1348"/>
      <c r="M33" s="1348"/>
      <c r="N33" s="1349"/>
      <c r="O33" s="687"/>
    </row>
    <row r="34" spans="1:15" ht="15.95" customHeight="1" x14ac:dyDescent="0.35">
      <c r="A34" s="1783" t="s">
        <v>54</v>
      </c>
      <c r="B34" s="1784"/>
      <c r="C34" s="1784"/>
      <c r="D34" s="1784"/>
      <c r="E34" s="1784"/>
      <c r="F34" s="1784"/>
      <c r="G34" s="1784"/>
      <c r="H34" s="1784"/>
      <c r="I34" s="1784"/>
      <c r="J34" s="1784"/>
      <c r="K34" s="1784"/>
      <c r="L34" s="1784"/>
      <c r="M34" s="1784"/>
      <c r="N34" s="1785"/>
      <c r="O34" s="687"/>
    </row>
    <row r="35" spans="1:15" ht="15.95" customHeight="1" x14ac:dyDescent="0.25">
      <c r="A35" s="1350" t="s">
        <v>55</v>
      </c>
      <c r="B35" s="697">
        <v>6580</v>
      </c>
      <c r="C35" s="697">
        <v>0</v>
      </c>
      <c r="D35" s="686">
        <v>0</v>
      </c>
      <c r="E35" s="686">
        <v>0</v>
      </c>
      <c r="F35" s="686">
        <v>0</v>
      </c>
      <c r="G35" s="686">
        <v>0</v>
      </c>
      <c r="H35" s="686">
        <v>0</v>
      </c>
      <c r="I35" s="686">
        <v>0</v>
      </c>
      <c r="J35" s="686">
        <v>0</v>
      </c>
      <c r="K35" s="686">
        <v>0</v>
      </c>
      <c r="L35" s="686">
        <v>0</v>
      </c>
      <c r="M35" s="686">
        <v>0</v>
      </c>
      <c r="N35" s="1338">
        <f>SUM(B35:M35)</f>
        <v>6580</v>
      </c>
      <c r="O35" s="687"/>
    </row>
    <row r="36" spans="1:15" ht="15.95" customHeight="1" x14ac:dyDescent="0.25">
      <c r="A36" s="1354" t="s">
        <v>372</v>
      </c>
      <c r="B36" s="698">
        <v>0</v>
      </c>
      <c r="C36" s="699">
        <v>0</v>
      </c>
      <c r="D36" s="699">
        <v>0</v>
      </c>
      <c r="E36" s="699">
        <v>0</v>
      </c>
      <c r="F36" s="699">
        <v>0</v>
      </c>
      <c r="G36" s="699">
        <v>0</v>
      </c>
      <c r="H36" s="699">
        <v>0</v>
      </c>
      <c r="I36" s="699">
        <v>0</v>
      </c>
      <c r="J36" s="699">
        <v>0</v>
      </c>
      <c r="K36" s="699">
        <v>0</v>
      </c>
      <c r="L36" s="699">
        <v>0</v>
      </c>
      <c r="M36" s="699">
        <v>0</v>
      </c>
      <c r="N36" s="1338">
        <f>SUM(B36:M36)</f>
        <v>0</v>
      </c>
      <c r="O36" s="687"/>
    </row>
    <row r="37" spans="1:15" ht="15.95" customHeight="1" x14ac:dyDescent="0.25">
      <c r="A37" s="1354" t="s">
        <v>373</v>
      </c>
      <c r="B37" s="700">
        <v>648659</v>
      </c>
      <c r="C37" s="701">
        <v>0</v>
      </c>
      <c r="D37" s="701">
        <v>0</v>
      </c>
      <c r="E37" s="701">
        <v>0</v>
      </c>
      <c r="F37" s="701">
        <v>0</v>
      </c>
      <c r="G37" s="701">
        <v>0</v>
      </c>
      <c r="H37" s="701">
        <v>0</v>
      </c>
      <c r="I37" s="701">
        <v>0</v>
      </c>
      <c r="J37" s="701">
        <v>0</v>
      </c>
      <c r="K37" s="701">
        <v>0</v>
      </c>
      <c r="L37" s="701">
        <v>0</v>
      </c>
      <c r="M37" s="701">
        <v>0</v>
      </c>
      <c r="N37" s="1346">
        <f>SUM(B37:M37)</f>
        <v>648659</v>
      </c>
      <c r="O37" s="687"/>
    </row>
    <row r="38" spans="1:15" ht="15.95" customHeight="1" x14ac:dyDescent="0.25">
      <c r="A38" s="1347"/>
      <c r="B38" s="1348"/>
      <c r="C38" s="1348"/>
      <c r="D38" s="1348"/>
      <c r="E38" s="1348"/>
      <c r="F38" s="1348"/>
      <c r="G38" s="1348"/>
      <c r="H38" s="1348"/>
      <c r="I38" s="1348"/>
      <c r="J38" s="1348"/>
      <c r="K38" s="1348"/>
      <c r="L38" s="1348"/>
      <c r="M38" s="1348"/>
      <c r="N38" s="1349"/>
      <c r="O38" s="687"/>
    </row>
    <row r="39" spans="1:15" ht="15.95" customHeight="1" x14ac:dyDescent="0.25">
      <c r="A39" s="1786" t="s">
        <v>610</v>
      </c>
      <c r="B39" s="1787"/>
      <c r="C39" s="1787"/>
      <c r="D39" s="1787"/>
      <c r="E39" s="1787"/>
      <c r="F39" s="1787"/>
      <c r="G39" s="1787"/>
      <c r="H39" s="1787"/>
      <c r="I39" s="1787"/>
      <c r="J39" s="1787"/>
      <c r="K39" s="1787"/>
      <c r="L39" s="1787"/>
      <c r="M39" s="1787"/>
      <c r="N39" s="1788"/>
      <c r="O39" s="687"/>
    </row>
    <row r="40" spans="1:15" ht="15.95" customHeight="1" x14ac:dyDescent="0.25">
      <c r="A40" s="1355" t="s">
        <v>609</v>
      </c>
      <c r="B40" s="702">
        <v>23275</v>
      </c>
      <c r="C40" s="702">
        <v>23275</v>
      </c>
      <c r="D40" s="702">
        <v>23276</v>
      </c>
      <c r="E40" s="702">
        <v>23275</v>
      </c>
      <c r="F40" s="702">
        <v>23275</v>
      </c>
      <c r="G40" s="702">
        <v>23275</v>
      </c>
      <c r="H40" s="702">
        <v>23275</v>
      </c>
      <c r="I40" s="702">
        <v>23276</v>
      </c>
      <c r="J40" s="702">
        <v>23275</v>
      </c>
      <c r="K40" s="702">
        <v>23275</v>
      </c>
      <c r="L40" s="702">
        <v>23275</v>
      </c>
      <c r="M40" s="702">
        <v>23275</v>
      </c>
      <c r="N40" s="1346">
        <f>SUM(B40:M40)</f>
        <v>279302</v>
      </c>
      <c r="O40" s="687"/>
    </row>
    <row r="41" spans="1:15" ht="15.95" customHeight="1" x14ac:dyDescent="0.25">
      <c r="A41" s="1347"/>
      <c r="B41" s="1348"/>
      <c r="C41" s="1348"/>
      <c r="D41" s="1348"/>
      <c r="E41" s="1348"/>
      <c r="F41" s="1348"/>
      <c r="G41" s="1348"/>
      <c r="H41" s="1348"/>
      <c r="I41" s="1348"/>
      <c r="J41" s="1348"/>
      <c r="K41" s="1348"/>
      <c r="L41" s="1348"/>
      <c r="M41" s="1348"/>
      <c r="N41" s="1349"/>
      <c r="O41" s="687"/>
    </row>
    <row r="42" spans="1:15" ht="15.95" customHeight="1" x14ac:dyDescent="0.35">
      <c r="A42" s="1352" t="s">
        <v>374</v>
      </c>
      <c r="B42" s="696">
        <f t="shared" ref="B42:M42" si="6">B32+B36+B37+B40</f>
        <v>791339</v>
      </c>
      <c r="C42" s="696">
        <f t="shared" si="6"/>
        <v>140201</v>
      </c>
      <c r="D42" s="696">
        <f t="shared" si="6"/>
        <v>178746</v>
      </c>
      <c r="E42" s="696">
        <f t="shared" si="6"/>
        <v>141832</v>
      </c>
      <c r="F42" s="696">
        <f t="shared" si="6"/>
        <v>230048</v>
      </c>
      <c r="G42" s="696">
        <f t="shared" si="6"/>
        <v>140951</v>
      </c>
      <c r="H42" s="696">
        <f t="shared" si="6"/>
        <v>170841</v>
      </c>
      <c r="I42" s="696">
        <f t="shared" si="6"/>
        <v>217316</v>
      </c>
      <c r="J42" s="696">
        <f t="shared" si="6"/>
        <v>183299</v>
      </c>
      <c r="K42" s="696">
        <f t="shared" si="6"/>
        <v>190641</v>
      </c>
      <c r="L42" s="696">
        <f t="shared" si="6"/>
        <v>140801</v>
      </c>
      <c r="M42" s="696">
        <f t="shared" si="6"/>
        <v>147422</v>
      </c>
      <c r="N42" s="1353">
        <f>N32+N35+N36+N37+N40</f>
        <v>2680017</v>
      </c>
      <c r="O42" s="687"/>
    </row>
    <row r="43" spans="1:15" ht="15.75" x14ac:dyDescent="0.25">
      <c r="A43" s="1345"/>
      <c r="B43" s="703"/>
      <c r="C43" s="703"/>
      <c r="D43" s="703"/>
      <c r="E43" s="703"/>
      <c r="F43" s="703"/>
      <c r="G43" s="703"/>
      <c r="H43" s="703"/>
      <c r="I43" s="703"/>
      <c r="J43" s="703"/>
      <c r="K43" s="703"/>
      <c r="L43" s="703"/>
      <c r="M43" s="703"/>
      <c r="N43" s="1356"/>
    </row>
    <row r="44" spans="1:15" ht="13.5" customHeight="1" x14ac:dyDescent="0.2">
      <c r="A44" s="1357"/>
      <c r="N44" s="1358"/>
    </row>
    <row r="45" spans="1:15" ht="19.5" x14ac:dyDescent="0.35">
      <c r="A45" s="1789" t="s">
        <v>331</v>
      </c>
      <c r="B45" s="1790"/>
      <c r="C45" s="1790"/>
      <c r="D45" s="1790"/>
      <c r="E45" s="1790"/>
      <c r="F45" s="1790"/>
      <c r="G45" s="1790"/>
      <c r="H45" s="1790"/>
      <c r="I45" s="1790"/>
      <c r="J45" s="1790"/>
      <c r="K45" s="1790"/>
      <c r="L45" s="1790"/>
      <c r="M45" s="1790"/>
      <c r="N45" s="1791"/>
    </row>
    <row r="46" spans="1:15" x14ac:dyDescent="0.2">
      <c r="A46" s="1359" t="s">
        <v>64</v>
      </c>
      <c r="B46" s="689">
        <f t="shared" ref="B46:N46" si="7">B47</f>
        <v>124227</v>
      </c>
      <c r="C46" s="689">
        <f t="shared" si="7"/>
        <v>124226</v>
      </c>
      <c r="D46" s="689">
        <f t="shared" si="7"/>
        <v>126854</v>
      </c>
      <c r="E46" s="689">
        <f t="shared" si="7"/>
        <v>124227</v>
      </c>
      <c r="F46" s="689">
        <f t="shared" si="7"/>
        <v>124228</v>
      </c>
      <c r="G46" s="689">
        <f t="shared" si="7"/>
        <v>126852</v>
      </c>
      <c r="H46" s="689">
        <f t="shared" si="7"/>
        <v>124228</v>
      </c>
      <c r="I46" s="689">
        <f t="shared" si="7"/>
        <v>124228</v>
      </c>
      <c r="J46" s="689">
        <f t="shared" si="7"/>
        <v>126854</v>
      </c>
      <c r="K46" s="689">
        <f t="shared" si="7"/>
        <v>124227</v>
      </c>
      <c r="L46" s="689">
        <f t="shared" si="7"/>
        <v>126854</v>
      </c>
      <c r="M46" s="689">
        <f t="shared" si="7"/>
        <v>124565</v>
      </c>
      <c r="N46" s="1360">
        <f t="shared" si="7"/>
        <v>1501570</v>
      </c>
    </row>
    <row r="47" spans="1:15" x14ac:dyDescent="0.2">
      <c r="A47" s="1361" t="s">
        <v>332</v>
      </c>
      <c r="B47" s="689">
        <f t="shared" ref="B47:N47" si="8">B48+B49+B50+B51+B52+B53</f>
        <v>124227</v>
      </c>
      <c r="C47" s="689">
        <f t="shared" si="8"/>
        <v>124226</v>
      </c>
      <c r="D47" s="689">
        <f t="shared" si="8"/>
        <v>126854</v>
      </c>
      <c r="E47" s="689">
        <f t="shared" si="8"/>
        <v>124227</v>
      </c>
      <c r="F47" s="689">
        <f t="shared" si="8"/>
        <v>124228</v>
      </c>
      <c r="G47" s="689">
        <f t="shared" si="8"/>
        <v>126852</v>
      </c>
      <c r="H47" s="689">
        <f t="shared" si="8"/>
        <v>124228</v>
      </c>
      <c r="I47" s="689">
        <f t="shared" si="8"/>
        <v>124228</v>
      </c>
      <c r="J47" s="689">
        <f t="shared" si="8"/>
        <v>126854</v>
      </c>
      <c r="K47" s="689">
        <f t="shared" si="8"/>
        <v>124227</v>
      </c>
      <c r="L47" s="689">
        <f t="shared" si="8"/>
        <v>126854</v>
      </c>
      <c r="M47" s="689">
        <f t="shared" si="8"/>
        <v>124565</v>
      </c>
      <c r="N47" s="1360">
        <f t="shared" si="8"/>
        <v>1501570</v>
      </c>
    </row>
    <row r="48" spans="1:15" x14ac:dyDescent="0.2">
      <c r="A48" s="1361" t="s">
        <v>333</v>
      </c>
      <c r="B48" s="689">
        <v>29285</v>
      </c>
      <c r="C48" s="689">
        <v>29285</v>
      </c>
      <c r="D48" s="689">
        <v>29285</v>
      </c>
      <c r="E48" s="689">
        <v>29286</v>
      </c>
      <c r="F48" s="689">
        <v>29285</v>
      </c>
      <c r="G48" s="689">
        <v>29285</v>
      </c>
      <c r="H48" s="689">
        <v>29286</v>
      </c>
      <c r="I48" s="689">
        <v>29285</v>
      </c>
      <c r="J48" s="689">
        <v>29285</v>
      </c>
      <c r="K48" s="689">
        <v>29286</v>
      </c>
      <c r="L48" s="689">
        <v>29285</v>
      </c>
      <c r="M48" s="689">
        <v>29285</v>
      </c>
      <c r="N48" s="1362">
        <f t="shared" ref="N48:N55" si="9">SUM(B48:M48)</f>
        <v>351423</v>
      </c>
    </row>
    <row r="49" spans="1:14" x14ac:dyDescent="0.2">
      <c r="A49" s="1361" t="s">
        <v>334</v>
      </c>
      <c r="B49" s="689">
        <v>3516</v>
      </c>
      <c r="C49" s="689">
        <v>3516</v>
      </c>
      <c r="D49" s="689">
        <v>3516</v>
      </c>
      <c r="E49" s="689">
        <v>3516</v>
      </c>
      <c r="F49" s="689">
        <v>3516</v>
      </c>
      <c r="G49" s="689">
        <v>3516</v>
      </c>
      <c r="H49" s="689">
        <v>3516</v>
      </c>
      <c r="I49" s="689">
        <v>3516</v>
      </c>
      <c r="J49" s="689">
        <v>3517</v>
      </c>
      <c r="K49" s="689">
        <v>3516</v>
      </c>
      <c r="L49" s="689">
        <v>3516</v>
      </c>
      <c r="M49" s="689">
        <v>3516</v>
      </c>
      <c r="N49" s="1362">
        <f t="shared" si="9"/>
        <v>42193</v>
      </c>
    </row>
    <row r="50" spans="1:14" x14ac:dyDescent="0.2">
      <c r="A50" s="1361" t="s">
        <v>335</v>
      </c>
      <c r="B50" s="689">
        <v>24336</v>
      </c>
      <c r="C50" s="689">
        <v>24336</v>
      </c>
      <c r="D50" s="689">
        <v>24337</v>
      </c>
      <c r="E50" s="689">
        <v>24336</v>
      </c>
      <c r="F50" s="689">
        <v>24337</v>
      </c>
      <c r="G50" s="689">
        <v>24336</v>
      </c>
      <c r="H50" s="689">
        <v>24337</v>
      </c>
      <c r="I50" s="689">
        <v>24336</v>
      </c>
      <c r="J50" s="689">
        <v>24337</v>
      </c>
      <c r="K50" s="689">
        <v>24336</v>
      </c>
      <c r="L50" s="689">
        <v>24337</v>
      </c>
      <c r="M50" s="689">
        <v>24674</v>
      </c>
      <c r="N50" s="1362">
        <f t="shared" si="9"/>
        <v>292375</v>
      </c>
    </row>
    <row r="51" spans="1:14" x14ac:dyDescent="0.2">
      <c r="A51" s="1361" t="s">
        <v>336</v>
      </c>
      <c r="B51" s="689">
        <v>64365</v>
      </c>
      <c r="C51" s="689">
        <v>64365</v>
      </c>
      <c r="D51" s="689">
        <v>64366</v>
      </c>
      <c r="E51" s="689">
        <v>64365</v>
      </c>
      <c r="F51" s="689">
        <v>64365</v>
      </c>
      <c r="G51" s="689">
        <v>64366</v>
      </c>
      <c r="H51" s="689">
        <v>64365</v>
      </c>
      <c r="I51" s="689">
        <v>64366</v>
      </c>
      <c r="J51" s="689">
        <v>64365</v>
      </c>
      <c r="K51" s="689">
        <v>64365</v>
      </c>
      <c r="L51" s="689">
        <v>64366</v>
      </c>
      <c r="M51" s="689">
        <v>64365</v>
      </c>
      <c r="N51" s="1362">
        <f t="shared" si="9"/>
        <v>772384</v>
      </c>
    </row>
    <row r="52" spans="1:14" x14ac:dyDescent="0.2">
      <c r="A52" s="1361" t="s">
        <v>337</v>
      </c>
      <c r="B52" s="689">
        <v>0</v>
      </c>
      <c r="C52" s="689">
        <v>0</v>
      </c>
      <c r="D52" s="689">
        <v>2625</v>
      </c>
      <c r="E52" s="689">
        <v>0</v>
      </c>
      <c r="F52" s="689">
        <v>0</v>
      </c>
      <c r="G52" s="1363">
        <v>2625</v>
      </c>
      <c r="H52" s="689">
        <v>0</v>
      </c>
      <c r="I52" s="689">
        <v>0</v>
      </c>
      <c r="J52" s="689">
        <v>2625</v>
      </c>
      <c r="K52" s="689">
        <v>0</v>
      </c>
      <c r="L52" s="1363">
        <v>2625</v>
      </c>
      <c r="M52" s="1363">
        <v>0</v>
      </c>
      <c r="N52" s="1362">
        <f t="shared" si="9"/>
        <v>10500</v>
      </c>
    </row>
    <row r="53" spans="1:14" x14ac:dyDescent="0.2">
      <c r="A53" s="1361" t="s">
        <v>583</v>
      </c>
      <c r="B53" s="689">
        <v>2725</v>
      </c>
      <c r="C53" s="689">
        <v>2724</v>
      </c>
      <c r="D53" s="689">
        <v>2725</v>
      </c>
      <c r="E53" s="689">
        <v>2724</v>
      </c>
      <c r="F53" s="689">
        <v>2725</v>
      </c>
      <c r="G53" s="689">
        <v>2724</v>
      </c>
      <c r="H53" s="689">
        <v>2724</v>
      </c>
      <c r="I53" s="689">
        <v>2725</v>
      </c>
      <c r="J53" s="689">
        <v>2725</v>
      </c>
      <c r="K53" s="689">
        <v>2724</v>
      </c>
      <c r="L53" s="689">
        <v>2725</v>
      </c>
      <c r="M53" s="689">
        <v>2725</v>
      </c>
      <c r="N53" s="1362">
        <f t="shared" si="9"/>
        <v>32695</v>
      </c>
    </row>
    <row r="54" spans="1:14" x14ac:dyDescent="0.2">
      <c r="A54" s="1361" t="s">
        <v>338</v>
      </c>
      <c r="B54" s="689">
        <v>10000</v>
      </c>
      <c r="C54" s="1363">
        <v>0</v>
      </c>
      <c r="D54" s="689">
        <v>0</v>
      </c>
      <c r="E54" s="1363">
        <v>0</v>
      </c>
      <c r="F54" s="689">
        <v>0</v>
      </c>
      <c r="G54" s="689">
        <v>0</v>
      </c>
      <c r="H54" s="689">
        <v>0</v>
      </c>
      <c r="I54" s="689">
        <v>0</v>
      </c>
      <c r="J54" s="689">
        <v>0</v>
      </c>
      <c r="K54" s="689">
        <v>0</v>
      </c>
      <c r="L54" s="689">
        <v>0</v>
      </c>
      <c r="M54" s="689">
        <v>0</v>
      </c>
      <c r="N54" s="1362">
        <f t="shared" si="9"/>
        <v>10000</v>
      </c>
    </row>
    <row r="55" spans="1:14" x14ac:dyDescent="0.2">
      <c r="A55" s="1361" t="s">
        <v>339</v>
      </c>
      <c r="B55" s="689">
        <v>0</v>
      </c>
      <c r="C55" s="1363">
        <v>0</v>
      </c>
      <c r="D55" s="689">
        <v>0</v>
      </c>
      <c r="E55" s="1363">
        <v>0</v>
      </c>
      <c r="F55" s="689">
        <v>0</v>
      </c>
      <c r="G55" s="1363">
        <v>0</v>
      </c>
      <c r="H55" s="689">
        <v>0</v>
      </c>
      <c r="I55" s="1363">
        <v>0</v>
      </c>
      <c r="J55" s="689">
        <v>0</v>
      </c>
      <c r="K55" s="1363">
        <v>0</v>
      </c>
      <c r="L55" s="689">
        <v>0</v>
      </c>
      <c r="M55" s="1363">
        <v>0</v>
      </c>
      <c r="N55" s="1362">
        <f t="shared" si="9"/>
        <v>0</v>
      </c>
    </row>
    <row r="56" spans="1:14" ht="15.75" x14ac:dyDescent="0.25">
      <c r="A56" s="1342" t="s">
        <v>340</v>
      </c>
      <c r="B56" s="704">
        <f t="shared" ref="B56:N56" si="10">B46+B54+B55</f>
        <v>134227</v>
      </c>
      <c r="C56" s="704">
        <f t="shared" si="10"/>
        <v>124226</v>
      </c>
      <c r="D56" s="704">
        <f t="shared" si="10"/>
        <v>126854</v>
      </c>
      <c r="E56" s="704">
        <f t="shared" si="10"/>
        <v>124227</v>
      </c>
      <c r="F56" s="704">
        <f t="shared" si="10"/>
        <v>124228</v>
      </c>
      <c r="G56" s="704">
        <f t="shared" si="10"/>
        <v>126852</v>
      </c>
      <c r="H56" s="704">
        <f t="shared" si="10"/>
        <v>124228</v>
      </c>
      <c r="I56" s="704">
        <f t="shared" si="10"/>
        <v>124228</v>
      </c>
      <c r="J56" s="704">
        <f t="shared" si="10"/>
        <v>126854</v>
      </c>
      <c r="K56" s="704">
        <f t="shared" si="10"/>
        <v>124227</v>
      </c>
      <c r="L56" s="704">
        <f t="shared" si="10"/>
        <v>126854</v>
      </c>
      <c r="M56" s="704">
        <f t="shared" si="10"/>
        <v>124565</v>
      </c>
      <c r="N56" s="1346">
        <f t="shared" si="10"/>
        <v>1511570</v>
      </c>
    </row>
    <row r="57" spans="1:14" ht="19.5" x14ac:dyDescent="0.35">
      <c r="A57" s="1779" t="s">
        <v>341</v>
      </c>
      <c r="B57" s="1780"/>
      <c r="C57" s="1780"/>
      <c r="D57" s="1780"/>
      <c r="E57" s="1780"/>
      <c r="F57" s="1780"/>
      <c r="G57" s="1780"/>
      <c r="H57" s="1780"/>
      <c r="I57" s="1780"/>
      <c r="J57" s="1780"/>
      <c r="K57" s="1780"/>
      <c r="L57" s="1780"/>
      <c r="M57" s="1780"/>
      <c r="N57" s="1781"/>
    </row>
    <row r="58" spans="1:14" x14ac:dyDescent="0.2">
      <c r="A58" s="1343" t="s">
        <v>84</v>
      </c>
      <c r="B58" s="685">
        <v>0</v>
      </c>
      <c r="C58" s="685">
        <v>0</v>
      </c>
      <c r="D58" s="685">
        <v>0</v>
      </c>
      <c r="E58" s="685">
        <v>0</v>
      </c>
      <c r="F58" s="685">
        <v>0</v>
      </c>
      <c r="G58" s="685">
        <v>0</v>
      </c>
      <c r="H58" s="685">
        <v>0</v>
      </c>
      <c r="I58" s="685">
        <v>0</v>
      </c>
      <c r="J58" s="685">
        <v>0</v>
      </c>
      <c r="K58" s="685">
        <v>0</v>
      </c>
      <c r="L58" s="685">
        <v>0</v>
      </c>
      <c r="M58" s="685">
        <v>0</v>
      </c>
      <c r="N58" s="1338">
        <f t="shared" ref="N58:N65" si="11">SUM(B58:M58)</f>
        <v>0</v>
      </c>
    </row>
    <row r="59" spans="1:14" ht="15" customHeight="1" x14ac:dyDescent="0.2">
      <c r="A59" s="1361" t="s">
        <v>342</v>
      </c>
      <c r="B59" s="689">
        <v>0</v>
      </c>
      <c r="C59" s="689">
        <v>0</v>
      </c>
      <c r="D59" s="689">
        <v>25000</v>
      </c>
      <c r="E59" s="689">
        <v>36500</v>
      </c>
      <c r="F59" s="689">
        <v>55900</v>
      </c>
      <c r="G59" s="689">
        <v>245993</v>
      </c>
      <c r="H59" s="689">
        <v>155200</v>
      </c>
      <c r="I59" s="689">
        <v>66500</v>
      </c>
      <c r="J59" s="689">
        <v>61001</v>
      </c>
      <c r="K59" s="689">
        <v>46548</v>
      </c>
      <c r="L59" s="689">
        <v>62104</v>
      </c>
      <c r="M59" s="689">
        <v>24809</v>
      </c>
      <c r="N59" s="1338">
        <f t="shared" si="11"/>
        <v>779555</v>
      </c>
    </row>
    <row r="60" spans="1:14" ht="13.5" customHeight="1" x14ac:dyDescent="0.2">
      <c r="A60" s="1361" t="s">
        <v>343</v>
      </c>
      <c r="B60" s="689">
        <v>0</v>
      </c>
      <c r="C60" s="689">
        <v>0</v>
      </c>
      <c r="D60" s="689">
        <v>2500</v>
      </c>
      <c r="E60" s="689">
        <v>10000</v>
      </c>
      <c r="F60" s="689">
        <v>4000</v>
      </c>
      <c r="G60" s="689"/>
      <c r="H60" s="689">
        <v>1250</v>
      </c>
      <c r="I60" s="689">
        <v>15000</v>
      </c>
      <c r="J60" s="689">
        <v>3110</v>
      </c>
      <c r="K60" s="689">
        <v>3740</v>
      </c>
      <c r="L60" s="689">
        <v>0</v>
      </c>
      <c r="M60" s="689">
        <v>0</v>
      </c>
      <c r="N60" s="1338">
        <f t="shared" si="11"/>
        <v>39600</v>
      </c>
    </row>
    <row r="61" spans="1:14" x14ac:dyDescent="0.2">
      <c r="A61" s="1341" t="s">
        <v>344</v>
      </c>
      <c r="B61" s="689">
        <v>0</v>
      </c>
      <c r="C61" s="689">
        <v>0</v>
      </c>
      <c r="D61" s="689">
        <v>0</v>
      </c>
      <c r="E61" s="689">
        <v>0</v>
      </c>
      <c r="F61" s="689">
        <v>0</v>
      </c>
      <c r="G61" s="689">
        <v>0</v>
      </c>
      <c r="H61" s="689">
        <v>0</v>
      </c>
      <c r="I61" s="689">
        <v>0</v>
      </c>
      <c r="J61" s="689">
        <v>0</v>
      </c>
      <c r="K61" s="689">
        <v>0</v>
      </c>
      <c r="L61" s="689">
        <v>0</v>
      </c>
      <c r="M61" s="689">
        <v>0</v>
      </c>
      <c r="N61" s="1338">
        <f t="shared" si="11"/>
        <v>0</v>
      </c>
    </row>
    <row r="62" spans="1:14" x14ac:dyDescent="0.2">
      <c r="A62" s="1364" t="s">
        <v>345</v>
      </c>
      <c r="B62" s="689">
        <v>0</v>
      </c>
      <c r="C62" s="689">
        <v>0</v>
      </c>
      <c r="D62" s="689">
        <v>0</v>
      </c>
      <c r="E62" s="689">
        <v>0</v>
      </c>
      <c r="F62" s="689">
        <v>0</v>
      </c>
      <c r="G62" s="689">
        <v>0</v>
      </c>
      <c r="H62" s="689">
        <v>0</v>
      </c>
      <c r="I62" s="689">
        <v>0</v>
      </c>
      <c r="J62" s="689">
        <v>0</v>
      </c>
      <c r="K62" s="689">
        <v>0</v>
      </c>
      <c r="L62" s="689">
        <v>0</v>
      </c>
      <c r="M62" s="689">
        <v>0</v>
      </c>
      <c r="N62" s="1338">
        <f t="shared" si="11"/>
        <v>0</v>
      </c>
    </row>
    <row r="63" spans="1:14" x14ac:dyDescent="0.2">
      <c r="A63" s="1361" t="s">
        <v>346</v>
      </c>
      <c r="B63" s="689">
        <v>0</v>
      </c>
      <c r="C63" s="689">
        <v>0</v>
      </c>
      <c r="D63" s="689">
        <v>0</v>
      </c>
      <c r="E63" s="689">
        <v>0</v>
      </c>
      <c r="F63" s="689">
        <v>0</v>
      </c>
      <c r="G63" s="689">
        <v>0</v>
      </c>
      <c r="H63" s="689">
        <v>0</v>
      </c>
      <c r="I63" s="689">
        <v>0</v>
      </c>
      <c r="J63" s="689">
        <v>0</v>
      </c>
      <c r="K63" s="689">
        <v>0</v>
      </c>
      <c r="L63" s="689">
        <v>0</v>
      </c>
      <c r="M63" s="689">
        <v>0</v>
      </c>
      <c r="N63" s="1338">
        <f t="shared" si="11"/>
        <v>0</v>
      </c>
    </row>
    <row r="64" spans="1:14" x14ac:dyDescent="0.2">
      <c r="A64" s="1361" t="s">
        <v>347</v>
      </c>
      <c r="B64" s="689">
        <v>69990</v>
      </c>
      <c r="C64" s="1363">
        <v>0</v>
      </c>
      <c r="D64" s="689">
        <v>0</v>
      </c>
      <c r="E64" s="1363">
        <v>0</v>
      </c>
      <c r="F64" s="689">
        <v>0</v>
      </c>
      <c r="G64" s="1363">
        <v>0</v>
      </c>
      <c r="H64" s="689">
        <v>0</v>
      </c>
      <c r="I64" s="689">
        <v>0</v>
      </c>
      <c r="J64" s="689">
        <v>0</v>
      </c>
      <c r="K64" s="689">
        <v>0</v>
      </c>
      <c r="L64" s="689">
        <v>0</v>
      </c>
      <c r="M64" s="689">
        <v>0</v>
      </c>
      <c r="N64" s="1338">
        <f t="shared" si="11"/>
        <v>69990</v>
      </c>
    </row>
    <row r="65" spans="1:14" ht="15.75" x14ac:dyDescent="0.25">
      <c r="A65" s="1342" t="s">
        <v>348</v>
      </c>
      <c r="B65" s="690">
        <f t="shared" ref="B65:M65" si="12">SUM(B58:B64)</f>
        <v>69990</v>
      </c>
      <c r="C65" s="690">
        <f t="shared" si="12"/>
        <v>0</v>
      </c>
      <c r="D65" s="690">
        <f t="shared" si="12"/>
        <v>27500</v>
      </c>
      <c r="E65" s="690">
        <f t="shared" si="12"/>
        <v>46500</v>
      </c>
      <c r="F65" s="690">
        <f t="shared" si="12"/>
        <v>59900</v>
      </c>
      <c r="G65" s="690">
        <f t="shared" si="12"/>
        <v>245993</v>
      </c>
      <c r="H65" s="690">
        <f t="shared" si="12"/>
        <v>156450</v>
      </c>
      <c r="I65" s="690">
        <f t="shared" si="12"/>
        <v>81500</v>
      </c>
      <c r="J65" s="690">
        <f t="shared" si="12"/>
        <v>64111</v>
      </c>
      <c r="K65" s="690">
        <f t="shared" si="12"/>
        <v>50288</v>
      </c>
      <c r="L65" s="690">
        <f t="shared" si="12"/>
        <v>62104</v>
      </c>
      <c r="M65" s="690">
        <f t="shared" si="12"/>
        <v>24809</v>
      </c>
      <c r="N65" s="1346">
        <f t="shared" si="11"/>
        <v>889145</v>
      </c>
    </row>
    <row r="66" spans="1:14" x14ac:dyDescent="0.2">
      <c r="A66" s="1361"/>
      <c r="B66" s="1363"/>
      <c r="C66" s="1363"/>
      <c r="D66" s="1363"/>
      <c r="E66" s="1363"/>
      <c r="F66" s="1363"/>
      <c r="G66" s="1363"/>
      <c r="H66" s="1363"/>
      <c r="I66" s="1363"/>
      <c r="J66" s="1363"/>
      <c r="K66" s="1363"/>
      <c r="L66" s="1363"/>
      <c r="M66" s="1363"/>
      <c r="N66" s="1365"/>
    </row>
    <row r="67" spans="1:14" ht="15.75" x14ac:dyDescent="0.25">
      <c r="A67" s="1366" t="s">
        <v>349</v>
      </c>
      <c r="B67" s="696">
        <f t="shared" ref="B67:N67" si="13">B56+B65</f>
        <v>204217</v>
      </c>
      <c r="C67" s="696">
        <f t="shared" si="13"/>
        <v>124226</v>
      </c>
      <c r="D67" s="696">
        <f t="shared" si="13"/>
        <v>154354</v>
      </c>
      <c r="E67" s="696">
        <f t="shared" si="13"/>
        <v>170727</v>
      </c>
      <c r="F67" s="696">
        <f t="shared" si="13"/>
        <v>184128</v>
      </c>
      <c r="G67" s="696">
        <f t="shared" si="13"/>
        <v>372845</v>
      </c>
      <c r="H67" s="696">
        <f t="shared" si="13"/>
        <v>280678</v>
      </c>
      <c r="I67" s="696">
        <f t="shared" si="13"/>
        <v>205728</v>
      </c>
      <c r="J67" s="696">
        <f t="shared" si="13"/>
        <v>190965</v>
      </c>
      <c r="K67" s="696">
        <f t="shared" si="13"/>
        <v>174515</v>
      </c>
      <c r="L67" s="696">
        <f t="shared" si="13"/>
        <v>188958</v>
      </c>
      <c r="M67" s="696">
        <f t="shared" si="13"/>
        <v>149374</v>
      </c>
      <c r="N67" s="1353">
        <f t="shared" si="13"/>
        <v>2400715</v>
      </c>
    </row>
    <row r="68" spans="1:14" x14ac:dyDescent="0.2">
      <c r="A68" s="1367"/>
      <c r="B68" s="1368"/>
      <c r="C68" s="1368"/>
      <c r="D68" s="1368"/>
      <c r="E68" s="1368"/>
      <c r="F68" s="1368"/>
      <c r="G68" s="1368"/>
      <c r="H68" s="1368"/>
      <c r="I68" s="1368"/>
      <c r="J68" s="1368"/>
      <c r="K68" s="1368"/>
      <c r="L68" s="1368"/>
      <c r="M68" s="1368"/>
      <c r="N68" s="1369"/>
    </row>
    <row r="69" spans="1:14" ht="19.5" x14ac:dyDescent="0.35">
      <c r="A69" s="1779" t="s">
        <v>95</v>
      </c>
      <c r="B69" s="1780"/>
      <c r="C69" s="1780"/>
      <c r="D69" s="1780"/>
      <c r="E69" s="1780"/>
      <c r="F69" s="1780"/>
      <c r="G69" s="1780"/>
      <c r="H69" s="1780"/>
      <c r="I69" s="1780"/>
      <c r="J69" s="1780"/>
      <c r="K69" s="1780"/>
      <c r="L69" s="1780"/>
      <c r="M69" s="1780"/>
      <c r="N69" s="1781"/>
    </row>
    <row r="70" spans="1:14" x14ac:dyDescent="0.2">
      <c r="A70" s="1343" t="s">
        <v>96</v>
      </c>
      <c r="B70" s="685">
        <v>0</v>
      </c>
      <c r="C70" s="685">
        <v>0</v>
      </c>
      <c r="D70" s="685"/>
      <c r="E70" s="685"/>
      <c r="F70" s="685"/>
      <c r="G70" s="685"/>
      <c r="H70" s="685"/>
      <c r="I70" s="685"/>
      <c r="J70" s="685"/>
      <c r="K70" s="685"/>
      <c r="L70" s="685"/>
      <c r="M70" s="685"/>
      <c r="N70" s="1338">
        <f>SUM(B70:M70)</f>
        <v>0</v>
      </c>
    </row>
    <row r="71" spans="1:14" x14ac:dyDescent="0.2">
      <c r="A71" s="1361" t="s">
        <v>97</v>
      </c>
      <c r="B71" s="689"/>
      <c r="C71" s="689"/>
      <c r="D71" s="689"/>
      <c r="E71" s="689"/>
      <c r="F71" s="689"/>
      <c r="G71" s="689"/>
      <c r="H71" s="689"/>
      <c r="I71" s="689"/>
      <c r="J71" s="689"/>
      <c r="K71" s="689"/>
      <c r="L71" s="689"/>
      <c r="M71" s="689"/>
      <c r="N71" s="1362">
        <v>0</v>
      </c>
    </row>
    <row r="72" spans="1:14" x14ac:dyDescent="0.2">
      <c r="A72" s="1361" t="s">
        <v>350</v>
      </c>
      <c r="B72" s="689"/>
      <c r="C72" s="689"/>
      <c r="D72" s="689"/>
      <c r="E72" s="689"/>
      <c r="F72" s="689"/>
      <c r="G72" s="689"/>
      <c r="H72" s="689"/>
      <c r="I72" s="689"/>
      <c r="J72" s="689"/>
      <c r="K72" s="689"/>
      <c r="L72" s="689"/>
      <c r="M72" s="689"/>
      <c r="N72" s="1362">
        <v>0</v>
      </c>
    </row>
    <row r="73" spans="1:14" x14ac:dyDescent="0.2">
      <c r="A73" s="1361" t="s">
        <v>351</v>
      </c>
      <c r="B73" s="689"/>
      <c r="C73" s="689"/>
      <c r="D73" s="689"/>
      <c r="E73" s="689"/>
      <c r="F73" s="689"/>
      <c r="G73" s="689"/>
      <c r="H73" s="689"/>
      <c r="I73" s="689"/>
      <c r="J73" s="689"/>
      <c r="K73" s="689"/>
      <c r="L73" s="689"/>
      <c r="M73" s="689"/>
      <c r="N73" s="1362">
        <v>0</v>
      </c>
    </row>
    <row r="74" spans="1:14" ht="15.75" x14ac:dyDescent="0.25">
      <c r="A74" s="1342" t="s">
        <v>352</v>
      </c>
      <c r="B74" s="690">
        <f t="shared" ref="B74:N74" si="14">SUM(B70:B73)</f>
        <v>0</v>
      </c>
      <c r="C74" s="690">
        <f t="shared" si="14"/>
        <v>0</v>
      </c>
      <c r="D74" s="690">
        <f t="shared" si="14"/>
        <v>0</v>
      </c>
      <c r="E74" s="690">
        <f t="shared" si="14"/>
        <v>0</v>
      </c>
      <c r="F74" s="690">
        <f t="shared" si="14"/>
        <v>0</v>
      </c>
      <c r="G74" s="690">
        <f t="shared" si="14"/>
        <v>0</v>
      </c>
      <c r="H74" s="690">
        <f t="shared" si="14"/>
        <v>0</v>
      </c>
      <c r="I74" s="690">
        <f t="shared" si="14"/>
        <v>0</v>
      </c>
      <c r="J74" s="690">
        <f t="shared" si="14"/>
        <v>0</v>
      </c>
      <c r="K74" s="690">
        <f t="shared" si="14"/>
        <v>0</v>
      </c>
      <c r="L74" s="690">
        <f t="shared" si="14"/>
        <v>0</v>
      </c>
      <c r="M74" s="690">
        <f t="shared" si="14"/>
        <v>0</v>
      </c>
      <c r="N74" s="1346">
        <f t="shared" si="14"/>
        <v>0</v>
      </c>
    </row>
    <row r="75" spans="1:14" ht="30" customHeight="1" x14ac:dyDescent="0.35">
      <c r="A75" s="1367"/>
      <c r="B75" s="1368"/>
      <c r="C75" s="1368"/>
      <c r="D75" s="1368"/>
      <c r="E75" s="1782" t="s">
        <v>611</v>
      </c>
      <c r="F75" s="1782"/>
      <c r="G75" s="1782"/>
      <c r="H75" s="1370"/>
      <c r="I75" s="1370"/>
      <c r="J75" s="1370"/>
      <c r="K75" s="1370"/>
      <c r="L75" s="1370"/>
      <c r="M75" s="1370"/>
      <c r="N75" s="1369"/>
    </row>
    <row r="76" spans="1:14" x14ac:dyDescent="0.2">
      <c r="A76" s="1371" t="s">
        <v>606</v>
      </c>
      <c r="B76" s="705">
        <v>23275</v>
      </c>
      <c r="C76" s="705">
        <v>23275</v>
      </c>
      <c r="D76" s="705">
        <v>23275</v>
      </c>
      <c r="E76" s="705">
        <v>23276</v>
      </c>
      <c r="F76" s="705">
        <v>23275</v>
      </c>
      <c r="G76" s="705">
        <v>23275</v>
      </c>
      <c r="H76" s="705">
        <v>23275</v>
      </c>
      <c r="I76" s="705">
        <v>23276</v>
      </c>
      <c r="J76" s="705">
        <v>23275</v>
      </c>
      <c r="K76" s="705">
        <v>23275</v>
      </c>
      <c r="L76" s="705">
        <v>23275</v>
      </c>
      <c r="M76" s="705">
        <v>23275</v>
      </c>
      <c r="N76" s="1346">
        <f>SUM(B76:M76)</f>
        <v>279302</v>
      </c>
    </row>
    <row r="77" spans="1:14" x14ac:dyDescent="0.2">
      <c r="A77" s="1367"/>
      <c r="B77" s="1368"/>
      <c r="C77" s="1368"/>
      <c r="D77" s="1368"/>
      <c r="E77" s="1368"/>
      <c r="F77" s="1368"/>
      <c r="G77" s="1370"/>
      <c r="H77" s="1370"/>
      <c r="I77" s="1370"/>
      <c r="J77" s="1370"/>
      <c r="K77" s="1370"/>
      <c r="L77" s="1370"/>
      <c r="M77" s="1370"/>
      <c r="N77" s="1369"/>
    </row>
    <row r="78" spans="1:14" x14ac:dyDescent="0.2">
      <c r="A78" s="1367"/>
      <c r="B78" s="1368"/>
      <c r="C78" s="1368"/>
      <c r="D78" s="1368"/>
      <c r="E78" s="1368"/>
      <c r="F78" s="1368"/>
      <c r="G78" s="1370"/>
      <c r="H78" s="1370"/>
      <c r="I78" s="1370"/>
      <c r="J78" s="1370"/>
      <c r="K78" s="1370"/>
      <c r="L78" s="1370"/>
      <c r="M78" s="1370"/>
      <c r="N78" s="1369"/>
    </row>
    <row r="79" spans="1:14" ht="15.75" x14ac:dyDescent="0.25">
      <c r="A79" s="1366" t="s">
        <v>353</v>
      </c>
      <c r="B79" s="696">
        <f t="shared" ref="B79:N79" si="15">B67+B74+B76</f>
        <v>227492</v>
      </c>
      <c r="C79" s="696">
        <f t="shared" si="15"/>
        <v>147501</v>
      </c>
      <c r="D79" s="696">
        <f t="shared" si="15"/>
        <v>177629</v>
      </c>
      <c r="E79" s="696">
        <f t="shared" si="15"/>
        <v>194003</v>
      </c>
      <c r="F79" s="696">
        <f t="shared" si="15"/>
        <v>207403</v>
      </c>
      <c r="G79" s="696">
        <f t="shared" si="15"/>
        <v>396120</v>
      </c>
      <c r="H79" s="696">
        <f t="shared" si="15"/>
        <v>303953</v>
      </c>
      <c r="I79" s="696">
        <f t="shared" si="15"/>
        <v>229004</v>
      </c>
      <c r="J79" s="696">
        <f t="shared" si="15"/>
        <v>214240</v>
      </c>
      <c r="K79" s="696">
        <f t="shared" si="15"/>
        <v>197790</v>
      </c>
      <c r="L79" s="696">
        <f t="shared" si="15"/>
        <v>212233</v>
      </c>
      <c r="M79" s="696">
        <f t="shared" si="15"/>
        <v>172649</v>
      </c>
      <c r="N79" s="1353">
        <f t="shared" si="15"/>
        <v>2680017</v>
      </c>
    </row>
    <row r="80" spans="1:14" x14ac:dyDescent="0.2">
      <c r="A80" s="1357"/>
      <c r="N80" s="1358"/>
    </row>
    <row r="81" spans="1:14" ht="15.75" thickBot="1" x14ac:dyDescent="0.3">
      <c r="A81" s="1372" t="s">
        <v>460</v>
      </c>
      <c r="B81" s="1373">
        <f t="shared" ref="B81:N81" si="16">B42-B79</f>
        <v>563847</v>
      </c>
      <c r="C81" s="1373">
        <f t="shared" si="16"/>
        <v>-7300</v>
      </c>
      <c r="D81" s="1373">
        <f t="shared" si="16"/>
        <v>1117</v>
      </c>
      <c r="E81" s="1373">
        <f t="shared" si="16"/>
        <v>-52171</v>
      </c>
      <c r="F81" s="1373">
        <f t="shared" si="16"/>
        <v>22645</v>
      </c>
      <c r="G81" s="1373">
        <f t="shared" si="16"/>
        <v>-255169</v>
      </c>
      <c r="H81" s="1373">
        <f t="shared" si="16"/>
        <v>-133112</v>
      </c>
      <c r="I81" s="1373">
        <f t="shared" si="16"/>
        <v>-11688</v>
      </c>
      <c r="J81" s="1373">
        <f t="shared" si="16"/>
        <v>-30941</v>
      </c>
      <c r="K81" s="1373">
        <f t="shared" si="16"/>
        <v>-7149</v>
      </c>
      <c r="L81" s="1373">
        <f t="shared" si="16"/>
        <v>-71432</v>
      </c>
      <c r="M81" s="1373">
        <f t="shared" si="16"/>
        <v>-25227</v>
      </c>
      <c r="N81" s="1374">
        <f t="shared" si="16"/>
        <v>0</v>
      </c>
    </row>
  </sheetData>
  <sheetProtection selectLockedCells="1" selectUnlockedCells="1"/>
  <mergeCells count="9">
    <mergeCell ref="A57:N57"/>
    <mergeCell ref="A69:N69"/>
    <mergeCell ref="E75:G75"/>
    <mergeCell ref="A2:N2"/>
    <mergeCell ref="A17:N17"/>
    <mergeCell ref="A26:N26"/>
    <mergeCell ref="A34:N34"/>
    <mergeCell ref="A39:N39"/>
    <mergeCell ref="A45:N45"/>
  </mergeCells>
  <printOptions horizontalCentered="1" verticalCentered="1" headings="1" gridLines="1"/>
  <pageMargins left="0.19685039370078741" right="0.19685039370078741" top="0.82677165354330717" bottom="0.19685039370078741" header="0.23622047244094491" footer="0.11811023622047245"/>
  <pageSetup paperSize="9" scale="59" orientation="landscape" blackAndWhite="1" verticalDpi="300" r:id="rId1"/>
  <headerFooter alignWithMargins="0">
    <oddHeader>&amp;C&amp;"Times New Roman CE,Félkövér"&amp;14Előirányzat felhasználási ütemterv 2025. év&amp;R&amp;"Times New Roman CE,Normál"&amp;12 15. sz. melléklet</oddHeader>
    <oddFooter>&amp;L&amp;"Times New Roman CE,Normál"&amp;8&amp;D/&amp;T&amp;R&amp;"Times New Roman CE,Normál"&amp;12 1/2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M39"/>
  <sheetViews>
    <sheetView zoomScaleNormal="100" workbookViewId="0">
      <selection activeCell="I3" sqref="I3"/>
    </sheetView>
  </sheetViews>
  <sheetFormatPr defaultRowHeight="12.75" x14ac:dyDescent="0.2"/>
  <cols>
    <col min="1" max="1" width="5.85546875" style="275" customWidth="1"/>
    <col min="2" max="2" width="38" style="120" customWidth="1"/>
    <col min="3" max="3" width="9.5703125" style="120" customWidth="1"/>
    <col min="4" max="4" width="10.5703125" style="120" customWidth="1"/>
    <col min="5" max="5" width="9.7109375" style="120" customWidth="1"/>
    <col min="6" max="7" width="10.140625" style="116" customWidth="1"/>
    <col min="8" max="8" width="9.85546875" style="116" customWidth="1"/>
    <col min="9" max="9" width="9.7109375" style="116" customWidth="1"/>
    <col min="10" max="10" width="10" style="116" customWidth="1"/>
    <col min="11" max="11" width="10.42578125" style="116" customWidth="1"/>
    <col min="12" max="12" width="9.42578125" style="116" customWidth="1"/>
    <col min="13" max="13" width="9.7109375" style="116" customWidth="1"/>
    <col min="14" max="16384" width="9.140625" style="116"/>
  </cols>
  <sheetData>
    <row r="1" spans="1:13" ht="15" customHeight="1" x14ac:dyDescent="0.2">
      <c r="A1" s="1792" t="s">
        <v>375</v>
      </c>
      <c r="B1" s="1794" t="s">
        <v>147</v>
      </c>
      <c r="C1" s="1792" t="s">
        <v>376</v>
      </c>
      <c r="D1" s="1792" t="s">
        <v>984</v>
      </c>
      <c r="E1" s="1792" t="s">
        <v>591</v>
      </c>
      <c r="F1" s="1792" t="s">
        <v>600</v>
      </c>
      <c r="G1" s="1792" t="s">
        <v>612</v>
      </c>
      <c r="H1" s="1792" t="s">
        <v>625</v>
      </c>
      <c r="I1" s="1792" t="s">
        <v>654</v>
      </c>
      <c r="J1" s="1792" t="s">
        <v>948</v>
      </c>
      <c r="K1" s="1792" t="s">
        <v>949</v>
      </c>
      <c r="L1" s="1792" t="s">
        <v>985</v>
      </c>
      <c r="M1" s="1796" t="s">
        <v>512</v>
      </c>
    </row>
    <row r="2" spans="1:13" ht="41.25" customHeight="1" x14ac:dyDescent="0.2">
      <c r="A2" s="1793"/>
      <c r="B2" s="1795"/>
      <c r="C2" s="1793"/>
      <c r="D2" s="1793"/>
      <c r="E2" s="1793"/>
      <c r="F2" s="1793"/>
      <c r="G2" s="1793"/>
      <c r="H2" s="1793"/>
      <c r="I2" s="1793"/>
      <c r="J2" s="1793"/>
      <c r="K2" s="1793"/>
      <c r="L2" s="1793"/>
      <c r="M2" s="1792"/>
    </row>
    <row r="3" spans="1:13" x14ac:dyDescent="0.2">
      <c r="A3" s="248" t="s">
        <v>39</v>
      </c>
      <c r="B3" s="117" t="s">
        <v>377</v>
      </c>
      <c r="C3" s="249">
        <v>132000</v>
      </c>
      <c r="D3" s="249">
        <v>129541</v>
      </c>
      <c r="E3" s="249">
        <v>130000</v>
      </c>
      <c r="F3" s="117">
        <v>134000</v>
      </c>
      <c r="G3" s="117">
        <v>135500</v>
      </c>
      <c r="H3" s="117">
        <v>139000</v>
      </c>
      <c r="I3" s="117">
        <v>136800</v>
      </c>
      <c r="J3" s="117">
        <v>139000</v>
      </c>
      <c r="K3" s="117">
        <v>140500</v>
      </c>
      <c r="L3" s="117">
        <v>142000</v>
      </c>
      <c r="M3" s="121">
        <f t="shared" ref="M3:M13" si="0">SUM(D3:L3)</f>
        <v>1226341</v>
      </c>
    </row>
    <row r="4" spans="1:13" x14ac:dyDescent="0.2">
      <c r="A4" s="248" t="s">
        <v>17</v>
      </c>
      <c r="B4" s="117" t="s">
        <v>378</v>
      </c>
      <c r="C4" s="117">
        <v>0</v>
      </c>
      <c r="D4" s="117"/>
      <c r="E4" s="117">
        <v>0</v>
      </c>
      <c r="F4" s="117">
        <v>0</v>
      </c>
      <c r="G4" s="117">
        <v>0</v>
      </c>
      <c r="H4" s="117">
        <v>0</v>
      </c>
      <c r="I4" s="117">
        <v>0</v>
      </c>
      <c r="J4" s="117">
        <v>0</v>
      </c>
      <c r="K4" s="117">
        <v>0</v>
      </c>
      <c r="L4" s="117">
        <v>0</v>
      </c>
      <c r="M4" s="121">
        <f t="shared" si="0"/>
        <v>0</v>
      </c>
    </row>
    <row r="5" spans="1:13" x14ac:dyDescent="0.2">
      <c r="A5" s="248" t="s">
        <v>81</v>
      </c>
      <c r="B5" s="117" t="s">
        <v>379</v>
      </c>
      <c r="C5" s="249">
        <v>1500</v>
      </c>
      <c r="D5" s="249">
        <v>1500</v>
      </c>
      <c r="E5" s="249">
        <v>1500</v>
      </c>
      <c r="F5" s="117">
        <v>1800</v>
      </c>
      <c r="G5" s="117">
        <v>1850</v>
      </c>
      <c r="H5" s="117">
        <v>2000</v>
      </c>
      <c r="I5" s="117">
        <v>2000</v>
      </c>
      <c r="J5" s="117">
        <v>2200</v>
      </c>
      <c r="K5" s="117">
        <v>2500</v>
      </c>
      <c r="L5" s="117">
        <v>2550</v>
      </c>
      <c r="M5" s="121">
        <f t="shared" si="0"/>
        <v>17900</v>
      </c>
    </row>
    <row r="6" spans="1:13" ht="38.25" x14ac:dyDescent="0.2">
      <c r="A6" s="250" t="s">
        <v>166</v>
      </c>
      <c r="B6" s="251" t="s">
        <v>380</v>
      </c>
      <c r="C6" s="117">
        <v>12300</v>
      </c>
      <c r="D6" s="117">
        <v>12300</v>
      </c>
      <c r="E6" s="117">
        <v>12400</v>
      </c>
      <c r="F6" s="117">
        <v>13500</v>
      </c>
      <c r="G6" s="117">
        <v>13000</v>
      </c>
      <c r="H6" s="117">
        <v>13200</v>
      </c>
      <c r="I6" s="117">
        <v>13500</v>
      </c>
      <c r="J6" s="117">
        <v>14000</v>
      </c>
      <c r="K6" s="117">
        <v>14200</v>
      </c>
      <c r="L6" s="117">
        <v>15000</v>
      </c>
      <c r="M6" s="121">
        <f t="shared" si="0"/>
        <v>121100</v>
      </c>
    </row>
    <row r="7" spans="1:13" ht="25.5" x14ac:dyDescent="0.2">
      <c r="A7" s="248"/>
      <c r="B7" s="251" t="s">
        <v>381</v>
      </c>
      <c r="C7" s="249"/>
      <c r="D7" s="249">
        <v>0</v>
      </c>
      <c r="E7" s="249">
        <v>3200</v>
      </c>
      <c r="F7" s="249">
        <v>3500</v>
      </c>
      <c r="G7" s="249">
        <v>0</v>
      </c>
      <c r="H7" s="117">
        <v>0</v>
      </c>
      <c r="I7" s="249">
        <v>6000</v>
      </c>
      <c r="J7" s="249">
        <v>0</v>
      </c>
      <c r="K7" s="249">
        <v>4500</v>
      </c>
      <c r="L7" s="249">
        <v>5100</v>
      </c>
      <c r="M7" s="121">
        <f t="shared" si="0"/>
        <v>22300</v>
      </c>
    </row>
    <row r="8" spans="1:13" x14ac:dyDescent="0.2">
      <c r="A8" s="248"/>
      <c r="B8" s="251" t="s">
        <v>382</v>
      </c>
      <c r="C8" s="249">
        <v>0</v>
      </c>
      <c r="D8" s="249">
        <v>0</v>
      </c>
      <c r="E8" s="249">
        <v>0</v>
      </c>
      <c r="F8" s="117">
        <v>0</v>
      </c>
      <c r="G8" s="117">
        <v>0</v>
      </c>
      <c r="H8" s="117">
        <v>0</v>
      </c>
      <c r="I8" s="117">
        <v>0</v>
      </c>
      <c r="J8" s="117">
        <v>0</v>
      </c>
      <c r="K8" s="117">
        <v>0</v>
      </c>
      <c r="L8" s="117">
        <v>0</v>
      </c>
      <c r="M8" s="121">
        <f t="shared" si="0"/>
        <v>0</v>
      </c>
    </row>
    <row r="9" spans="1:13" x14ac:dyDescent="0.2">
      <c r="A9" s="248" t="s">
        <v>168</v>
      </c>
      <c r="B9" s="117" t="s">
        <v>383</v>
      </c>
      <c r="C9" s="117">
        <v>0</v>
      </c>
      <c r="D9" s="117">
        <v>0</v>
      </c>
      <c r="E9" s="117">
        <v>0</v>
      </c>
      <c r="F9" s="117">
        <v>0</v>
      </c>
      <c r="G9" s="117">
        <v>0</v>
      </c>
      <c r="H9" s="117">
        <v>0</v>
      </c>
      <c r="I9" s="117">
        <v>0</v>
      </c>
      <c r="J9" s="117">
        <v>0</v>
      </c>
      <c r="K9" s="117">
        <v>0</v>
      </c>
      <c r="L9" s="117">
        <v>0</v>
      </c>
      <c r="M9" s="121">
        <f t="shared" si="0"/>
        <v>0</v>
      </c>
    </row>
    <row r="10" spans="1:13" ht="15.75" customHeight="1" x14ac:dyDescent="0.2">
      <c r="A10" s="248" t="s">
        <v>189</v>
      </c>
      <c r="B10" s="117" t="s">
        <v>384</v>
      </c>
      <c r="C10" s="117">
        <v>0</v>
      </c>
      <c r="D10" s="117">
        <v>0</v>
      </c>
      <c r="E10" s="117">
        <v>0</v>
      </c>
      <c r="F10" s="117">
        <v>0</v>
      </c>
      <c r="G10" s="117">
        <v>0</v>
      </c>
      <c r="H10" s="117">
        <v>0</v>
      </c>
      <c r="I10" s="117">
        <v>0</v>
      </c>
      <c r="J10" s="117">
        <v>0</v>
      </c>
      <c r="K10" s="117">
        <v>0</v>
      </c>
      <c r="L10" s="117">
        <v>0</v>
      </c>
      <c r="M10" s="121">
        <f t="shared" si="0"/>
        <v>0</v>
      </c>
    </row>
    <row r="11" spans="1:13" ht="15.75" customHeight="1" x14ac:dyDescent="0.2">
      <c r="A11" s="248" t="s">
        <v>190</v>
      </c>
      <c r="B11" s="117" t="s">
        <v>385</v>
      </c>
      <c r="C11" s="117">
        <v>0</v>
      </c>
      <c r="D11" s="117">
        <v>0</v>
      </c>
      <c r="E11" s="117">
        <v>0</v>
      </c>
      <c r="F11" s="117">
        <v>0</v>
      </c>
      <c r="G11" s="117">
        <v>0</v>
      </c>
      <c r="H11" s="117">
        <v>0</v>
      </c>
      <c r="I11" s="117">
        <v>0</v>
      </c>
      <c r="J11" s="117">
        <v>0</v>
      </c>
      <c r="K11" s="117">
        <v>0</v>
      </c>
      <c r="L11" s="117">
        <v>0</v>
      </c>
      <c r="M11" s="121">
        <f t="shared" si="0"/>
        <v>0</v>
      </c>
    </row>
    <row r="12" spans="1:13" ht="15.75" customHeight="1" x14ac:dyDescent="0.2">
      <c r="A12" s="252" t="s">
        <v>191</v>
      </c>
      <c r="B12" s="123" t="s">
        <v>386</v>
      </c>
      <c r="C12" s="124">
        <f t="shared" ref="C12:L12" si="1">C3+C4+C5+C6+C7+C9+C10+C11</f>
        <v>145800</v>
      </c>
      <c r="D12" s="124">
        <f t="shared" si="1"/>
        <v>143341</v>
      </c>
      <c r="E12" s="124">
        <f t="shared" si="1"/>
        <v>147100</v>
      </c>
      <c r="F12" s="124">
        <f t="shared" si="1"/>
        <v>152800</v>
      </c>
      <c r="G12" s="124">
        <f t="shared" si="1"/>
        <v>150350</v>
      </c>
      <c r="H12" s="124">
        <f t="shared" si="1"/>
        <v>154200</v>
      </c>
      <c r="I12" s="124">
        <f t="shared" si="1"/>
        <v>158300</v>
      </c>
      <c r="J12" s="124">
        <f t="shared" si="1"/>
        <v>155200</v>
      </c>
      <c r="K12" s="124">
        <f t="shared" si="1"/>
        <v>161700</v>
      </c>
      <c r="L12" s="124">
        <f t="shared" si="1"/>
        <v>164650</v>
      </c>
      <c r="M12" s="579">
        <f t="shared" si="0"/>
        <v>1387641</v>
      </c>
    </row>
    <row r="13" spans="1:13" x14ac:dyDescent="0.2">
      <c r="A13" s="253" t="s">
        <v>192</v>
      </c>
      <c r="B13" s="123" t="s">
        <v>387</v>
      </c>
      <c r="C13" s="124">
        <f t="shared" ref="C13:L13" si="2">C12/2</f>
        <v>72900</v>
      </c>
      <c r="D13" s="124">
        <f t="shared" si="2"/>
        <v>71670.5</v>
      </c>
      <c r="E13" s="124">
        <f t="shared" si="2"/>
        <v>73550</v>
      </c>
      <c r="F13" s="124">
        <f t="shared" si="2"/>
        <v>76400</v>
      </c>
      <c r="G13" s="124">
        <f t="shared" si="2"/>
        <v>75175</v>
      </c>
      <c r="H13" s="124">
        <f t="shared" si="2"/>
        <v>77100</v>
      </c>
      <c r="I13" s="124">
        <f t="shared" si="2"/>
        <v>79150</v>
      </c>
      <c r="J13" s="124">
        <f t="shared" si="2"/>
        <v>77600</v>
      </c>
      <c r="K13" s="124">
        <f t="shared" si="2"/>
        <v>80850</v>
      </c>
      <c r="L13" s="124">
        <f t="shared" si="2"/>
        <v>82325</v>
      </c>
      <c r="M13" s="579">
        <f t="shared" si="0"/>
        <v>693820.5</v>
      </c>
    </row>
    <row r="14" spans="1:13" s="257" customFormat="1" ht="25.5" x14ac:dyDescent="0.2">
      <c r="A14" s="254" t="s">
        <v>238</v>
      </c>
      <c r="B14" s="255" t="s">
        <v>621</v>
      </c>
      <c r="C14" s="256">
        <f t="shared" ref="C14:J14" si="3">C15+C16+C17+C18+C19+C20+C21+C22+C25</f>
        <v>0</v>
      </c>
      <c r="D14" s="256">
        <f t="shared" si="3"/>
        <v>0</v>
      </c>
      <c r="E14" s="256">
        <f t="shared" si="3"/>
        <v>0</v>
      </c>
      <c r="F14" s="256">
        <f t="shared" si="3"/>
        <v>0</v>
      </c>
      <c r="G14" s="256">
        <f t="shared" si="3"/>
        <v>0</v>
      </c>
      <c r="H14" s="256">
        <f t="shared" si="3"/>
        <v>0</v>
      </c>
      <c r="I14" s="256">
        <f t="shared" si="3"/>
        <v>0</v>
      </c>
      <c r="J14" s="256">
        <f t="shared" si="3"/>
        <v>0</v>
      </c>
      <c r="K14" s="256">
        <f>K15+K16+K17+K18+K19+K20+K21+K25</f>
        <v>0</v>
      </c>
      <c r="L14" s="256">
        <f>L15+L16+L17+L18+L19+L20+L21+L22+L25</f>
        <v>0</v>
      </c>
      <c r="M14" s="579">
        <f t="shared" ref="M14:M38" si="4">SUM(C14:L14)</f>
        <v>0</v>
      </c>
    </row>
    <row r="15" spans="1:13" s="257" customFormat="1" x14ac:dyDescent="0.2">
      <c r="A15" s="258" t="s">
        <v>239</v>
      </c>
      <c r="B15" s="259" t="s">
        <v>388</v>
      </c>
      <c r="C15" s="121">
        <v>0</v>
      </c>
      <c r="D15" s="121">
        <v>0</v>
      </c>
      <c r="E15" s="260">
        <v>0</v>
      </c>
      <c r="F15" s="121">
        <v>0</v>
      </c>
      <c r="G15" s="260">
        <v>0</v>
      </c>
      <c r="H15" s="121">
        <v>0</v>
      </c>
      <c r="I15" s="260">
        <v>0</v>
      </c>
      <c r="J15" s="121">
        <v>0</v>
      </c>
      <c r="K15" s="260"/>
      <c r="L15" s="121">
        <v>0</v>
      </c>
      <c r="M15" s="579">
        <f t="shared" si="4"/>
        <v>0</v>
      </c>
    </row>
    <row r="16" spans="1:13" s="257" customFormat="1" ht="25.5" x14ac:dyDescent="0.2">
      <c r="A16" s="248" t="s">
        <v>240</v>
      </c>
      <c r="B16" s="261" t="s">
        <v>389</v>
      </c>
      <c r="C16" s="117">
        <v>0</v>
      </c>
      <c r="D16" s="117">
        <v>0</v>
      </c>
      <c r="E16" s="120">
        <v>0</v>
      </c>
      <c r="F16" s="117">
        <v>0</v>
      </c>
      <c r="G16" s="120">
        <v>0</v>
      </c>
      <c r="H16" s="117">
        <v>0</v>
      </c>
      <c r="I16" s="120">
        <v>0</v>
      </c>
      <c r="J16" s="117">
        <v>0</v>
      </c>
      <c r="K16" s="120">
        <v>0</v>
      </c>
      <c r="L16" s="117">
        <v>0</v>
      </c>
      <c r="M16" s="580">
        <f t="shared" si="4"/>
        <v>0</v>
      </c>
    </row>
    <row r="17" spans="1:13" x14ac:dyDescent="0.2">
      <c r="A17" s="248" t="s">
        <v>241</v>
      </c>
      <c r="B17" s="117" t="s">
        <v>390</v>
      </c>
      <c r="C17" s="117">
        <v>0</v>
      </c>
      <c r="D17" s="117">
        <v>0</v>
      </c>
      <c r="E17" s="120">
        <v>0</v>
      </c>
      <c r="F17" s="117">
        <v>0</v>
      </c>
      <c r="G17" s="120">
        <v>0</v>
      </c>
      <c r="H17" s="117">
        <v>0</v>
      </c>
      <c r="I17" s="120">
        <v>0</v>
      </c>
      <c r="J17" s="117">
        <v>0</v>
      </c>
      <c r="K17" s="120">
        <v>0</v>
      </c>
      <c r="L17" s="117">
        <v>0</v>
      </c>
      <c r="M17" s="580">
        <f t="shared" si="4"/>
        <v>0</v>
      </c>
    </row>
    <row r="18" spans="1:13" x14ac:dyDescent="0.2">
      <c r="A18" s="248" t="s">
        <v>242</v>
      </c>
      <c r="B18" s="117" t="s">
        <v>391</v>
      </c>
      <c r="C18" s="117">
        <v>0</v>
      </c>
      <c r="D18" s="117">
        <v>0</v>
      </c>
      <c r="E18" s="120">
        <v>0</v>
      </c>
      <c r="F18" s="117">
        <v>0</v>
      </c>
      <c r="G18" s="120">
        <v>0</v>
      </c>
      <c r="H18" s="117">
        <v>0</v>
      </c>
      <c r="I18" s="120">
        <v>0</v>
      </c>
      <c r="J18" s="117">
        <v>0</v>
      </c>
      <c r="K18" s="120">
        <v>0</v>
      </c>
      <c r="L18" s="117">
        <v>0</v>
      </c>
      <c r="M18" s="580">
        <f t="shared" si="4"/>
        <v>0</v>
      </c>
    </row>
    <row r="19" spans="1:13" x14ac:dyDescent="0.2">
      <c r="A19" s="248" t="s">
        <v>243</v>
      </c>
      <c r="B19" s="117" t="s">
        <v>392</v>
      </c>
      <c r="C19" s="117">
        <v>0</v>
      </c>
      <c r="D19" s="117">
        <v>0</v>
      </c>
      <c r="E19" s="120">
        <v>0</v>
      </c>
      <c r="F19" s="117">
        <v>0</v>
      </c>
      <c r="G19" s="120">
        <v>0</v>
      </c>
      <c r="H19" s="117">
        <v>0</v>
      </c>
      <c r="I19" s="120">
        <v>0</v>
      </c>
      <c r="J19" s="117">
        <v>0</v>
      </c>
      <c r="K19" s="120">
        <v>0</v>
      </c>
      <c r="L19" s="117">
        <v>0</v>
      </c>
      <c r="M19" s="580">
        <f t="shared" si="4"/>
        <v>0</v>
      </c>
    </row>
    <row r="20" spans="1:13" ht="14.25" customHeight="1" x14ac:dyDescent="0.2">
      <c r="A20" s="248" t="s">
        <v>244</v>
      </c>
      <c r="B20" s="117" t="s">
        <v>393</v>
      </c>
      <c r="C20" s="117">
        <v>0</v>
      </c>
      <c r="D20" s="117">
        <v>0</v>
      </c>
      <c r="E20" s="120">
        <v>0</v>
      </c>
      <c r="F20" s="117">
        <v>0</v>
      </c>
      <c r="G20" s="120">
        <v>0</v>
      </c>
      <c r="H20" s="117">
        <v>0</v>
      </c>
      <c r="I20" s="120">
        <v>0</v>
      </c>
      <c r="J20" s="117">
        <v>0</v>
      </c>
      <c r="K20" s="120">
        <v>0</v>
      </c>
      <c r="L20" s="117">
        <v>0</v>
      </c>
      <c r="M20" s="580">
        <f t="shared" si="4"/>
        <v>0</v>
      </c>
    </row>
    <row r="21" spans="1:13" ht="12" customHeight="1" x14ac:dyDescent="0.2">
      <c r="A21" s="248" t="s">
        <v>245</v>
      </c>
      <c r="B21" s="117" t="s">
        <v>394</v>
      </c>
      <c r="C21" s="117">
        <v>0</v>
      </c>
      <c r="D21" s="117">
        <v>0</v>
      </c>
      <c r="E21" s="120">
        <v>0</v>
      </c>
      <c r="F21" s="117">
        <v>0</v>
      </c>
      <c r="G21" s="120">
        <v>0</v>
      </c>
      <c r="H21" s="117">
        <v>0</v>
      </c>
      <c r="I21" s="120">
        <v>0</v>
      </c>
      <c r="J21" s="117">
        <v>0</v>
      </c>
      <c r="K21" s="120">
        <v>0</v>
      </c>
      <c r="L21" s="117">
        <v>0</v>
      </c>
      <c r="M21" s="580">
        <f t="shared" si="4"/>
        <v>0</v>
      </c>
    </row>
    <row r="22" spans="1:13" s="263" customFormat="1" x14ac:dyDescent="0.2">
      <c r="A22" s="250" t="s">
        <v>246</v>
      </c>
      <c r="B22" s="262" t="s">
        <v>395</v>
      </c>
      <c r="C22" s="117">
        <v>0</v>
      </c>
      <c r="D22" s="117">
        <v>0</v>
      </c>
      <c r="E22" s="120">
        <v>0</v>
      </c>
      <c r="F22" s="117">
        <v>0</v>
      </c>
      <c r="G22" s="120">
        <v>0</v>
      </c>
      <c r="H22" s="117">
        <v>0</v>
      </c>
      <c r="I22" s="120">
        <v>0</v>
      </c>
      <c r="J22" s="117">
        <v>0</v>
      </c>
      <c r="K22" s="120">
        <v>0</v>
      </c>
      <c r="L22" s="117">
        <v>0</v>
      </c>
      <c r="M22" s="580">
        <f t="shared" si="4"/>
        <v>0</v>
      </c>
    </row>
    <row r="23" spans="1:13" s="263" customFormat="1" x14ac:dyDescent="0.2">
      <c r="A23" s="250"/>
      <c r="B23" s="261" t="s">
        <v>396</v>
      </c>
      <c r="C23" s="117">
        <v>0</v>
      </c>
      <c r="D23" s="117">
        <v>0</v>
      </c>
      <c r="E23" s="117">
        <v>0</v>
      </c>
      <c r="F23" s="117">
        <v>0</v>
      </c>
      <c r="G23" s="117">
        <v>0</v>
      </c>
      <c r="H23" s="117">
        <v>0</v>
      </c>
      <c r="I23" s="117">
        <v>0</v>
      </c>
      <c r="J23" s="117">
        <v>0</v>
      </c>
      <c r="K23" s="117">
        <v>0</v>
      </c>
      <c r="L23" s="117">
        <v>0</v>
      </c>
      <c r="M23" s="580">
        <f t="shared" si="4"/>
        <v>0</v>
      </c>
    </row>
    <row r="24" spans="1:13" x14ac:dyDescent="0.2">
      <c r="A24" s="250"/>
      <c r="B24" s="117" t="s">
        <v>397</v>
      </c>
      <c r="C24" s="117">
        <v>0</v>
      </c>
      <c r="D24" s="117">
        <v>0</v>
      </c>
      <c r="E24" s="117">
        <v>0</v>
      </c>
      <c r="F24" s="117">
        <v>0</v>
      </c>
      <c r="G24" s="117">
        <v>0</v>
      </c>
      <c r="H24" s="117">
        <v>0</v>
      </c>
      <c r="I24" s="117">
        <v>0</v>
      </c>
      <c r="J24" s="117">
        <v>0</v>
      </c>
      <c r="K24" s="117">
        <v>0</v>
      </c>
      <c r="L24" s="117">
        <v>0</v>
      </c>
      <c r="M24" s="126">
        <f t="shared" si="4"/>
        <v>0</v>
      </c>
    </row>
    <row r="25" spans="1:13" s="263" customFormat="1" ht="25.5" x14ac:dyDescent="0.2">
      <c r="A25" s="264">
        <v>19</v>
      </c>
      <c r="B25" s="265" t="s">
        <v>399</v>
      </c>
      <c r="C25" s="130">
        <v>0</v>
      </c>
      <c r="D25" s="130">
        <v>0</v>
      </c>
      <c r="E25" s="130">
        <v>0</v>
      </c>
      <c r="F25" s="130">
        <v>0</v>
      </c>
      <c r="G25" s="130">
        <v>0</v>
      </c>
      <c r="H25" s="130">
        <v>0</v>
      </c>
      <c r="I25" s="130">
        <v>0</v>
      </c>
      <c r="J25" s="130">
        <v>0</v>
      </c>
      <c r="K25" s="130">
        <v>0</v>
      </c>
      <c r="L25" s="130">
        <v>0</v>
      </c>
      <c r="M25" s="126">
        <f t="shared" si="4"/>
        <v>0</v>
      </c>
    </row>
    <row r="26" spans="1:13" s="263" customFormat="1" ht="38.25" collapsed="1" x14ac:dyDescent="0.2">
      <c r="A26" s="254" t="s">
        <v>247</v>
      </c>
      <c r="B26" s="255" t="s">
        <v>622</v>
      </c>
      <c r="C26" s="123">
        <f t="shared" ref="C26:L26" si="5">C27+C28+C29+C30+C31+C32+C33+C36</f>
        <v>0</v>
      </c>
      <c r="D26" s="123">
        <f t="shared" si="5"/>
        <v>0</v>
      </c>
      <c r="E26" s="123">
        <f t="shared" si="5"/>
        <v>0</v>
      </c>
      <c r="F26" s="123">
        <f t="shared" si="5"/>
        <v>0</v>
      </c>
      <c r="G26" s="123">
        <f t="shared" si="5"/>
        <v>0</v>
      </c>
      <c r="H26" s="123">
        <f t="shared" si="5"/>
        <v>0</v>
      </c>
      <c r="I26" s="123">
        <f t="shared" si="5"/>
        <v>0</v>
      </c>
      <c r="J26" s="123">
        <f t="shared" si="5"/>
        <v>0</v>
      </c>
      <c r="K26" s="123">
        <f t="shared" si="5"/>
        <v>0</v>
      </c>
      <c r="L26" s="123">
        <f t="shared" si="5"/>
        <v>0</v>
      </c>
      <c r="M26" s="579">
        <f t="shared" si="4"/>
        <v>0</v>
      </c>
    </row>
    <row r="27" spans="1:13" s="263" customFormat="1" x14ac:dyDescent="0.2">
      <c r="A27" s="266" t="s">
        <v>248</v>
      </c>
      <c r="B27" s="259" t="s">
        <v>388</v>
      </c>
      <c r="C27" s="267">
        <v>0</v>
      </c>
      <c r="D27" s="121">
        <v>0</v>
      </c>
      <c r="E27" s="267">
        <v>0</v>
      </c>
      <c r="F27" s="121">
        <v>0</v>
      </c>
      <c r="G27" s="267">
        <v>0</v>
      </c>
      <c r="H27" s="121">
        <v>0</v>
      </c>
      <c r="I27" s="267">
        <v>0</v>
      </c>
      <c r="J27" s="121">
        <v>0</v>
      </c>
      <c r="K27" s="267">
        <v>0</v>
      </c>
      <c r="L27" s="121">
        <v>0</v>
      </c>
      <c r="M27" s="579">
        <f t="shared" si="4"/>
        <v>0</v>
      </c>
    </row>
    <row r="28" spans="1:13" s="263" customFormat="1" ht="25.5" x14ac:dyDescent="0.2">
      <c r="A28" s="250" t="s">
        <v>249</v>
      </c>
      <c r="B28" s="261" t="s">
        <v>389</v>
      </c>
      <c r="C28" s="249">
        <v>0</v>
      </c>
      <c r="D28" s="249">
        <v>0</v>
      </c>
      <c r="E28" s="249">
        <v>0</v>
      </c>
      <c r="F28" s="117">
        <v>0</v>
      </c>
      <c r="G28" s="117">
        <v>0</v>
      </c>
      <c r="H28" s="117">
        <v>0</v>
      </c>
      <c r="I28" s="117">
        <v>0</v>
      </c>
      <c r="J28" s="117">
        <v>0</v>
      </c>
      <c r="K28" s="117">
        <v>0</v>
      </c>
      <c r="L28" s="117">
        <v>0</v>
      </c>
      <c r="M28" s="580">
        <f t="shared" si="4"/>
        <v>0</v>
      </c>
    </row>
    <row r="29" spans="1:13" s="263" customFormat="1" x14ac:dyDescent="0.2">
      <c r="A29" s="250" t="s">
        <v>250</v>
      </c>
      <c r="B29" s="117" t="s">
        <v>390</v>
      </c>
      <c r="C29" s="249">
        <v>0</v>
      </c>
      <c r="D29" s="249">
        <v>0</v>
      </c>
      <c r="E29" s="249">
        <v>0</v>
      </c>
      <c r="F29" s="117">
        <v>0</v>
      </c>
      <c r="G29" s="117">
        <v>0</v>
      </c>
      <c r="H29" s="117">
        <v>0</v>
      </c>
      <c r="I29" s="117">
        <v>0</v>
      </c>
      <c r="J29" s="117">
        <v>0</v>
      </c>
      <c r="K29" s="117">
        <v>0</v>
      </c>
      <c r="L29" s="117">
        <v>0</v>
      </c>
      <c r="M29" s="580">
        <f t="shared" si="4"/>
        <v>0</v>
      </c>
    </row>
    <row r="30" spans="1:13" s="263" customFormat="1" x14ac:dyDescent="0.2">
      <c r="A30" s="250" t="s">
        <v>251</v>
      </c>
      <c r="B30" s="117" t="s">
        <v>391</v>
      </c>
      <c r="C30" s="249">
        <v>0</v>
      </c>
      <c r="D30" s="249">
        <v>0</v>
      </c>
      <c r="E30" s="249">
        <v>0</v>
      </c>
      <c r="F30" s="117">
        <v>0</v>
      </c>
      <c r="G30" s="117">
        <v>0</v>
      </c>
      <c r="H30" s="117">
        <v>0</v>
      </c>
      <c r="I30" s="117">
        <v>0</v>
      </c>
      <c r="J30" s="117">
        <v>0</v>
      </c>
      <c r="K30" s="117">
        <v>0</v>
      </c>
      <c r="L30" s="117">
        <v>0</v>
      </c>
      <c r="M30" s="580">
        <f t="shared" si="4"/>
        <v>0</v>
      </c>
    </row>
    <row r="31" spans="1:13" s="263" customFormat="1" x14ac:dyDescent="0.2">
      <c r="A31" s="250" t="s">
        <v>252</v>
      </c>
      <c r="B31" s="117" t="s">
        <v>392</v>
      </c>
      <c r="C31" s="249">
        <v>0</v>
      </c>
      <c r="D31" s="249">
        <v>0</v>
      </c>
      <c r="E31" s="249">
        <v>0</v>
      </c>
      <c r="F31" s="117">
        <v>0</v>
      </c>
      <c r="G31" s="117">
        <v>0</v>
      </c>
      <c r="H31" s="117">
        <v>0</v>
      </c>
      <c r="I31" s="117">
        <v>0</v>
      </c>
      <c r="J31" s="117">
        <v>0</v>
      </c>
      <c r="K31" s="117">
        <v>0</v>
      </c>
      <c r="L31" s="117">
        <v>0</v>
      </c>
      <c r="M31" s="580">
        <f t="shared" si="4"/>
        <v>0</v>
      </c>
    </row>
    <row r="32" spans="1:13" s="263" customFormat="1" ht="11.25" customHeight="1" x14ac:dyDescent="0.2">
      <c r="A32" s="250" t="s">
        <v>253</v>
      </c>
      <c r="B32" s="117" t="s">
        <v>393</v>
      </c>
      <c r="C32" s="249">
        <v>0</v>
      </c>
      <c r="D32" s="249">
        <v>0</v>
      </c>
      <c r="E32" s="249">
        <v>0</v>
      </c>
      <c r="F32" s="117">
        <v>0</v>
      </c>
      <c r="G32" s="117">
        <v>0</v>
      </c>
      <c r="H32" s="117">
        <v>0</v>
      </c>
      <c r="I32" s="117">
        <v>0</v>
      </c>
      <c r="J32" s="117">
        <v>0</v>
      </c>
      <c r="K32" s="117">
        <v>0</v>
      </c>
      <c r="L32" s="117">
        <v>0</v>
      </c>
      <c r="M32" s="580">
        <f t="shared" si="4"/>
        <v>0</v>
      </c>
    </row>
    <row r="33" spans="1:13" x14ac:dyDescent="0.2">
      <c r="A33" s="250" t="s">
        <v>276</v>
      </c>
      <c r="B33" s="262" t="s">
        <v>395</v>
      </c>
      <c r="C33" s="268">
        <v>0</v>
      </c>
      <c r="D33" s="268">
        <v>0</v>
      </c>
      <c r="E33" s="268">
        <v>0</v>
      </c>
      <c r="F33" s="269">
        <v>0</v>
      </c>
      <c r="G33" s="269">
        <v>0</v>
      </c>
      <c r="H33" s="269">
        <v>0</v>
      </c>
      <c r="I33" s="269">
        <v>0</v>
      </c>
      <c r="J33" s="269">
        <v>0</v>
      </c>
      <c r="K33" s="269">
        <v>0</v>
      </c>
      <c r="L33" s="269">
        <v>0</v>
      </c>
      <c r="M33" s="580">
        <f t="shared" si="4"/>
        <v>0</v>
      </c>
    </row>
    <row r="34" spans="1:13" x14ac:dyDescent="0.2">
      <c r="A34" s="250"/>
      <c r="B34" s="261" t="s">
        <v>396</v>
      </c>
      <c r="C34" s="268">
        <v>0</v>
      </c>
      <c r="D34" s="269">
        <v>0</v>
      </c>
      <c r="E34" s="268">
        <v>0</v>
      </c>
      <c r="F34" s="268">
        <v>0</v>
      </c>
      <c r="G34" s="268">
        <v>0</v>
      </c>
      <c r="H34" s="268">
        <v>0</v>
      </c>
      <c r="I34" s="268">
        <v>0</v>
      </c>
      <c r="J34" s="268">
        <v>0</v>
      </c>
      <c r="K34" s="268">
        <v>0</v>
      </c>
      <c r="L34" s="268">
        <v>0</v>
      </c>
      <c r="M34" s="580">
        <f t="shared" si="4"/>
        <v>0</v>
      </c>
    </row>
    <row r="35" spans="1:13" x14ac:dyDescent="0.2">
      <c r="A35" s="250"/>
      <c r="B35" s="117" t="s">
        <v>397</v>
      </c>
      <c r="C35" s="268">
        <v>0</v>
      </c>
      <c r="D35" s="269">
        <v>0</v>
      </c>
      <c r="E35" s="268">
        <v>0</v>
      </c>
      <c r="F35" s="269">
        <v>0</v>
      </c>
      <c r="G35" s="269">
        <v>0</v>
      </c>
      <c r="H35" s="269">
        <v>0</v>
      </c>
      <c r="I35" s="269">
        <v>0</v>
      </c>
      <c r="J35" s="269">
        <v>0</v>
      </c>
      <c r="K35" s="269">
        <v>0</v>
      </c>
      <c r="L35" s="269">
        <v>0</v>
      </c>
      <c r="M35" s="580">
        <f t="shared" si="4"/>
        <v>0</v>
      </c>
    </row>
    <row r="36" spans="1:13" s="263" customFormat="1" ht="29.25" customHeight="1" x14ac:dyDescent="0.2">
      <c r="A36" s="264" t="s">
        <v>277</v>
      </c>
      <c r="B36" s="251" t="s">
        <v>399</v>
      </c>
      <c r="C36" s="249">
        <v>0</v>
      </c>
      <c r="D36" s="117">
        <v>0</v>
      </c>
      <c r="E36" s="249">
        <v>0</v>
      </c>
      <c r="F36" s="117">
        <v>0</v>
      </c>
      <c r="G36" s="117">
        <v>0</v>
      </c>
      <c r="H36" s="117">
        <v>0</v>
      </c>
      <c r="I36" s="117">
        <v>0</v>
      </c>
      <c r="J36" s="117">
        <v>0</v>
      </c>
      <c r="K36" s="117">
        <v>0</v>
      </c>
      <c r="L36" s="117">
        <v>0</v>
      </c>
      <c r="M36" s="126">
        <f t="shared" si="4"/>
        <v>0</v>
      </c>
    </row>
    <row r="37" spans="1:13" s="263" customFormat="1" ht="15" customHeight="1" x14ac:dyDescent="0.2">
      <c r="A37" s="254" t="s">
        <v>278</v>
      </c>
      <c r="B37" s="270" t="s">
        <v>623</v>
      </c>
      <c r="C37" s="123">
        <f t="shared" ref="C37:L37" si="6">C14+C26</f>
        <v>0</v>
      </c>
      <c r="D37" s="123">
        <f t="shared" si="6"/>
        <v>0</v>
      </c>
      <c r="E37" s="123">
        <f t="shared" si="6"/>
        <v>0</v>
      </c>
      <c r="F37" s="123">
        <f t="shared" si="6"/>
        <v>0</v>
      </c>
      <c r="G37" s="123">
        <f t="shared" si="6"/>
        <v>0</v>
      </c>
      <c r="H37" s="123">
        <f t="shared" si="6"/>
        <v>0</v>
      </c>
      <c r="I37" s="123">
        <f t="shared" si="6"/>
        <v>0</v>
      </c>
      <c r="J37" s="123">
        <f t="shared" si="6"/>
        <v>0</v>
      </c>
      <c r="K37" s="123">
        <f t="shared" si="6"/>
        <v>0</v>
      </c>
      <c r="L37" s="123">
        <f t="shared" si="6"/>
        <v>0</v>
      </c>
      <c r="M37" s="126">
        <f t="shared" si="4"/>
        <v>0</v>
      </c>
    </row>
    <row r="38" spans="1:13" s="263" customFormat="1" ht="30" customHeight="1" x14ac:dyDescent="0.2">
      <c r="A38" s="252" t="s">
        <v>398</v>
      </c>
      <c r="B38" s="271" t="s">
        <v>624</v>
      </c>
      <c r="C38" s="123">
        <f t="shared" ref="C38:L38" si="7">C13-C37</f>
        <v>72900</v>
      </c>
      <c r="D38" s="123">
        <f t="shared" si="7"/>
        <v>71670.5</v>
      </c>
      <c r="E38" s="123">
        <f t="shared" si="7"/>
        <v>73550</v>
      </c>
      <c r="F38" s="123">
        <f t="shared" si="7"/>
        <v>76400</v>
      </c>
      <c r="G38" s="123">
        <f t="shared" si="7"/>
        <v>75175</v>
      </c>
      <c r="H38" s="123">
        <f t="shared" si="7"/>
        <v>77100</v>
      </c>
      <c r="I38" s="123">
        <f t="shared" si="7"/>
        <v>79150</v>
      </c>
      <c r="J38" s="123">
        <f t="shared" si="7"/>
        <v>77600</v>
      </c>
      <c r="K38" s="123">
        <f t="shared" si="7"/>
        <v>80850</v>
      </c>
      <c r="L38" s="123">
        <f t="shared" si="7"/>
        <v>82325</v>
      </c>
      <c r="M38" s="123">
        <f t="shared" si="4"/>
        <v>766720.5</v>
      </c>
    </row>
    <row r="39" spans="1:13" s="263" customFormat="1" ht="15" customHeight="1" x14ac:dyDescent="0.2">
      <c r="A39" s="272"/>
      <c r="B39" s="273"/>
      <c r="C39" s="274"/>
      <c r="D39" s="274"/>
      <c r="E39" s="274"/>
    </row>
  </sheetData>
  <mergeCells count="13">
    <mergeCell ref="L1:L2"/>
    <mergeCell ref="M1:M2"/>
    <mergeCell ref="G1:G2"/>
    <mergeCell ref="H1:H2"/>
    <mergeCell ref="I1:I2"/>
    <mergeCell ref="J1:J2"/>
    <mergeCell ref="K1:K2"/>
    <mergeCell ref="F1:F2"/>
    <mergeCell ref="A1:A2"/>
    <mergeCell ref="B1:B2"/>
    <mergeCell ref="C1:C2"/>
    <mergeCell ref="D1:D2"/>
    <mergeCell ref="E1:E2"/>
  </mergeCells>
  <printOptions horizontalCentered="1" gridLines="1"/>
  <pageMargins left="0.19685039370078741" right="0.19685039370078741" top="1.1417322834645669" bottom="0.74803149606299213" header="0.31496062992125984" footer="0.31496062992125984"/>
  <pageSetup paperSize="9" scale="70" orientation="landscape" r:id="rId1"/>
  <headerFooter>
    <oddHeader>&amp;C&amp;"Times New Roman,Félkövér"Az önkormányzat adósságot keletkeztető ügyleteiből eredő fizetési kötelezettség bemutatása  16. melléklet</oddHeader>
    <oddFooter>&amp;L&amp;8&amp;D&amp;T&amp;C&amp;8&amp;Z&amp;F&amp;R&amp;8&amp;P/&amp;N&amp;11</oddFooter>
  </headerFooter>
  <colBreaks count="1" manualBreakCount="1">
    <brk id="12" max="53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7"/>
  <sheetViews>
    <sheetView topLeftCell="A37" zoomScaleNormal="100" workbookViewId="0">
      <selection activeCell="B13" sqref="B13"/>
    </sheetView>
  </sheetViews>
  <sheetFormatPr defaultRowHeight="12.75" x14ac:dyDescent="0.2"/>
  <cols>
    <col min="1" max="1" width="51.85546875" style="706" customWidth="1"/>
    <col min="2" max="2" width="12.140625" style="706" customWidth="1"/>
    <col min="3" max="3" width="12.28515625" style="706" customWidth="1"/>
    <col min="4" max="4" width="12.7109375" style="706" customWidth="1"/>
    <col min="5" max="256" width="9.140625" style="706"/>
    <col min="257" max="257" width="51.85546875" style="706" customWidth="1"/>
    <col min="258" max="258" width="12.140625" style="706" customWidth="1"/>
    <col min="259" max="259" width="12.28515625" style="706" customWidth="1"/>
    <col min="260" max="260" width="12.7109375" style="706" customWidth="1"/>
    <col min="261" max="512" width="9.140625" style="706"/>
    <col min="513" max="513" width="51.85546875" style="706" customWidth="1"/>
    <col min="514" max="514" width="12.140625" style="706" customWidth="1"/>
    <col min="515" max="515" width="12.28515625" style="706" customWidth="1"/>
    <col min="516" max="516" width="12.7109375" style="706" customWidth="1"/>
    <col min="517" max="768" width="9.140625" style="706"/>
    <col min="769" max="769" width="51.85546875" style="706" customWidth="1"/>
    <col min="770" max="770" width="12.140625" style="706" customWidth="1"/>
    <col min="771" max="771" width="12.28515625" style="706" customWidth="1"/>
    <col min="772" max="772" width="12.7109375" style="706" customWidth="1"/>
    <col min="773" max="1024" width="9.140625" style="706"/>
    <col min="1025" max="1025" width="51.85546875" style="706" customWidth="1"/>
    <col min="1026" max="1026" width="12.140625" style="706" customWidth="1"/>
    <col min="1027" max="1027" width="12.28515625" style="706" customWidth="1"/>
    <col min="1028" max="1028" width="12.7109375" style="706" customWidth="1"/>
    <col min="1029" max="1280" width="9.140625" style="706"/>
    <col min="1281" max="1281" width="51.85546875" style="706" customWidth="1"/>
    <col min="1282" max="1282" width="12.140625" style="706" customWidth="1"/>
    <col min="1283" max="1283" width="12.28515625" style="706" customWidth="1"/>
    <col min="1284" max="1284" width="12.7109375" style="706" customWidth="1"/>
    <col min="1285" max="1536" width="9.140625" style="706"/>
    <col min="1537" max="1537" width="51.85546875" style="706" customWidth="1"/>
    <col min="1538" max="1538" width="12.140625" style="706" customWidth="1"/>
    <col min="1539" max="1539" width="12.28515625" style="706" customWidth="1"/>
    <col min="1540" max="1540" width="12.7109375" style="706" customWidth="1"/>
    <col min="1541" max="1792" width="9.140625" style="706"/>
    <col min="1793" max="1793" width="51.85546875" style="706" customWidth="1"/>
    <col min="1794" max="1794" width="12.140625" style="706" customWidth="1"/>
    <col min="1795" max="1795" width="12.28515625" style="706" customWidth="1"/>
    <col min="1796" max="1796" width="12.7109375" style="706" customWidth="1"/>
    <col min="1797" max="2048" width="9.140625" style="706"/>
    <col min="2049" max="2049" width="51.85546875" style="706" customWidth="1"/>
    <col min="2050" max="2050" width="12.140625" style="706" customWidth="1"/>
    <col min="2051" max="2051" width="12.28515625" style="706" customWidth="1"/>
    <col min="2052" max="2052" width="12.7109375" style="706" customWidth="1"/>
    <col min="2053" max="2304" width="9.140625" style="706"/>
    <col min="2305" max="2305" width="51.85546875" style="706" customWidth="1"/>
    <col min="2306" max="2306" width="12.140625" style="706" customWidth="1"/>
    <col min="2307" max="2307" width="12.28515625" style="706" customWidth="1"/>
    <col min="2308" max="2308" width="12.7109375" style="706" customWidth="1"/>
    <col min="2309" max="2560" width="9.140625" style="706"/>
    <col min="2561" max="2561" width="51.85546875" style="706" customWidth="1"/>
    <col min="2562" max="2562" width="12.140625" style="706" customWidth="1"/>
    <col min="2563" max="2563" width="12.28515625" style="706" customWidth="1"/>
    <col min="2564" max="2564" width="12.7109375" style="706" customWidth="1"/>
    <col min="2565" max="2816" width="9.140625" style="706"/>
    <col min="2817" max="2817" width="51.85546875" style="706" customWidth="1"/>
    <col min="2818" max="2818" width="12.140625" style="706" customWidth="1"/>
    <col min="2819" max="2819" width="12.28515625" style="706" customWidth="1"/>
    <col min="2820" max="2820" width="12.7109375" style="706" customWidth="1"/>
    <col min="2821" max="3072" width="9.140625" style="706"/>
    <col min="3073" max="3073" width="51.85546875" style="706" customWidth="1"/>
    <col min="3074" max="3074" width="12.140625" style="706" customWidth="1"/>
    <col min="3075" max="3075" width="12.28515625" style="706" customWidth="1"/>
    <col min="3076" max="3076" width="12.7109375" style="706" customWidth="1"/>
    <col min="3077" max="3328" width="9.140625" style="706"/>
    <col min="3329" max="3329" width="51.85546875" style="706" customWidth="1"/>
    <col min="3330" max="3330" width="12.140625" style="706" customWidth="1"/>
    <col min="3331" max="3331" width="12.28515625" style="706" customWidth="1"/>
    <col min="3332" max="3332" width="12.7109375" style="706" customWidth="1"/>
    <col min="3333" max="3584" width="9.140625" style="706"/>
    <col min="3585" max="3585" width="51.85546875" style="706" customWidth="1"/>
    <col min="3586" max="3586" width="12.140625" style="706" customWidth="1"/>
    <col min="3587" max="3587" width="12.28515625" style="706" customWidth="1"/>
    <col min="3588" max="3588" width="12.7109375" style="706" customWidth="1"/>
    <col min="3589" max="3840" width="9.140625" style="706"/>
    <col min="3841" max="3841" width="51.85546875" style="706" customWidth="1"/>
    <col min="3842" max="3842" width="12.140625" style="706" customWidth="1"/>
    <col min="3843" max="3843" width="12.28515625" style="706" customWidth="1"/>
    <col min="3844" max="3844" width="12.7109375" style="706" customWidth="1"/>
    <col min="3845" max="4096" width="9.140625" style="706"/>
    <col min="4097" max="4097" width="51.85546875" style="706" customWidth="1"/>
    <col min="4098" max="4098" width="12.140625" style="706" customWidth="1"/>
    <col min="4099" max="4099" width="12.28515625" style="706" customWidth="1"/>
    <col min="4100" max="4100" width="12.7109375" style="706" customWidth="1"/>
    <col min="4101" max="4352" width="9.140625" style="706"/>
    <col min="4353" max="4353" width="51.85546875" style="706" customWidth="1"/>
    <col min="4354" max="4354" width="12.140625" style="706" customWidth="1"/>
    <col min="4355" max="4355" width="12.28515625" style="706" customWidth="1"/>
    <col min="4356" max="4356" width="12.7109375" style="706" customWidth="1"/>
    <col min="4357" max="4608" width="9.140625" style="706"/>
    <col min="4609" max="4609" width="51.85546875" style="706" customWidth="1"/>
    <col min="4610" max="4610" width="12.140625" style="706" customWidth="1"/>
    <col min="4611" max="4611" width="12.28515625" style="706" customWidth="1"/>
    <col min="4612" max="4612" width="12.7109375" style="706" customWidth="1"/>
    <col min="4613" max="4864" width="9.140625" style="706"/>
    <col min="4865" max="4865" width="51.85546875" style="706" customWidth="1"/>
    <col min="4866" max="4866" width="12.140625" style="706" customWidth="1"/>
    <col min="4867" max="4867" width="12.28515625" style="706" customWidth="1"/>
    <col min="4868" max="4868" width="12.7109375" style="706" customWidth="1"/>
    <col min="4869" max="5120" width="9.140625" style="706"/>
    <col min="5121" max="5121" width="51.85546875" style="706" customWidth="1"/>
    <col min="5122" max="5122" width="12.140625" style="706" customWidth="1"/>
    <col min="5123" max="5123" width="12.28515625" style="706" customWidth="1"/>
    <col min="5124" max="5124" width="12.7109375" style="706" customWidth="1"/>
    <col min="5125" max="5376" width="9.140625" style="706"/>
    <col min="5377" max="5377" width="51.85546875" style="706" customWidth="1"/>
    <col min="5378" max="5378" width="12.140625" style="706" customWidth="1"/>
    <col min="5379" max="5379" width="12.28515625" style="706" customWidth="1"/>
    <col min="5380" max="5380" width="12.7109375" style="706" customWidth="1"/>
    <col min="5381" max="5632" width="9.140625" style="706"/>
    <col min="5633" max="5633" width="51.85546875" style="706" customWidth="1"/>
    <col min="5634" max="5634" width="12.140625" style="706" customWidth="1"/>
    <col min="5635" max="5635" width="12.28515625" style="706" customWidth="1"/>
    <col min="5636" max="5636" width="12.7109375" style="706" customWidth="1"/>
    <col min="5637" max="5888" width="9.140625" style="706"/>
    <col min="5889" max="5889" width="51.85546875" style="706" customWidth="1"/>
    <col min="5890" max="5890" width="12.140625" style="706" customWidth="1"/>
    <col min="5891" max="5891" width="12.28515625" style="706" customWidth="1"/>
    <col min="5892" max="5892" width="12.7109375" style="706" customWidth="1"/>
    <col min="5893" max="6144" width="9.140625" style="706"/>
    <col min="6145" max="6145" width="51.85546875" style="706" customWidth="1"/>
    <col min="6146" max="6146" width="12.140625" style="706" customWidth="1"/>
    <col min="6147" max="6147" width="12.28515625" style="706" customWidth="1"/>
    <col min="6148" max="6148" width="12.7109375" style="706" customWidth="1"/>
    <col min="6149" max="6400" width="9.140625" style="706"/>
    <col min="6401" max="6401" width="51.85546875" style="706" customWidth="1"/>
    <col min="6402" max="6402" width="12.140625" style="706" customWidth="1"/>
    <col min="6403" max="6403" width="12.28515625" style="706" customWidth="1"/>
    <col min="6404" max="6404" width="12.7109375" style="706" customWidth="1"/>
    <col min="6405" max="6656" width="9.140625" style="706"/>
    <col min="6657" max="6657" width="51.85546875" style="706" customWidth="1"/>
    <col min="6658" max="6658" width="12.140625" style="706" customWidth="1"/>
    <col min="6659" max="6659" width="12.28515625" style="706" customWidth="1"/>
    <col min="6660" max="6660" width="12.7109375" style="706" customWidth="1"/>
    <col min="6661" max="6912" width="9.140625" style="706"/>
    <col min="6913" max="6913" width="51.85546875" style="706" customWidth="1"/>
    <col min="6914" max="6914" width="12.140625" style="706" customWidth="1"/>
    <col min="6915" max="6915" width="12.28515625" style="706" customWidth="1"/>
    <col min="6916" max="6916" width="12.7109375" style="706" customWidth="1"/>
    <col min="6917" max="7168" width="9.140625" style="706"/>
    <col min="7169" max="7169" width="51.85546875" style="706" customWidth="1"/>
    <col min="7170" max="7170" width="12.140625" style="706" customWidth="1"/>
    <col min="7171" max="7171" width="12.28515625" style="706" customWidth="1"/>
    <col min="7172" max="7172" width="12.7109375" style="706" customWidth="1"/>
    <col min="7173" max="7424" width="9.140625" style="706"/>
    <col min="7425" max="7425" width="51.85546875" style="706" customWidth="1"/>
    <col min="7426" max="7426" width="12.140625" style="706" customWidth="1"/>
    <col min="7427" max="7427" width="12.28515625" style="706" customWidth="1"/>
    <col min="7428" max="7428" width="12.7109375" style="706" customWidth="1"/>
    <col min="7429" max="7680" width="9.140625" style="706"/>
    <col min="7681" max="7681" width="51.85546875" style="706" customWidth="1"/>
    <col min="7682" max="7682" width="12.140625" style="706" customWidth="1"/>
    <col min="7683" max="7683" width="12.28515625" style="706" customWidth="1"/>
    <col min="7684" max="7684" width="12.7109375" style="706" customWidth="1"/>
    <col min="7685" max="7936" width="9.140625" style="706"/>
    <col min="7937" max="7937" width="51.85546875" style="706" customWidth="1"/>
    <col min="7938" max="7938" width="12.140625" style="706" customWidth="1"/>
    <col min="7939" max="7939" width="12.28515625" style="706" customWidth="1"/>
    <col min="7940" max="7940" width="12.7109375" style="706" customWidth="1"/>
    <col min="7941" max="8192" width="9.140625" style="706"/>
    <col min="8193" max="8193" width="51.85546875" style="706" customWidth="1"/>
    <col min="8194" max="8194" width="12.140625" style="706" customWidth="1"/>
    <col min="8195" max="8195" width="12.28515625" style="706" customWidth="1"/>
    <col min="8196" max="8196" width="12.7109375" style="706" customWidth="1"/>
    <col min="8197" max="8448" width="9.140625" style="706"/>
    <col min="8449" max="8449" width="51.85546875" style="706" customWidth="1"/>
    <col min="8450" max="8450" width="12.140625" style="706" customWidth="1"/>
    <col min="8451" max="8451" width="12.28515625" style="706" customWidth="1"/>
    <col min="8452" max="8452" width="12.7109375" style="706" customWidth="1"/>
    <col min="8453" max="8704" width="9.140625" style="706"/>
    <col min="8705" max="8705" width="51.85546875" style="706" customWidth="1"/>
    <col min="8706" max="8706" width="12.140625" style="706" customWidth="1"/>
    <col min="8707" max="8707" width="12.28515625" style="706" customWidth="1"/>
    <col min="8708" max="8708" width="12.7109375" style="706" customWidth="1"/>
    <col min="8709" max="8960" width="9.140625" style="706"/>
    <col min="8961" max="8961" width="51.85546875" style="706" customWidth="1"/>
    <col min="8962" max="8962" width="12.140625" style="706" customWidth="1"/>
    <col min="8963" max="8963" width="12.28515625" style="706" customWidth="1"/>
    <col min="8964" max="8964" width="12.7109375" style="706" customWidth="1"/>
    <col min="8965" max="9216" width="9.140625" style="706"/>
    <col min="9217" max="9217" width="51.85546875" style="706" customWidth="1"/>
    <col min="9218" max="9218" width="12.140625" style="706" customWidth="1"/>
    <col min="9219" max="9219" width="12.28515625" style="706" customWidth="1"/>
    <col min="9220" max="9220" width="12.7109375" style="706" customWidth="1"/>
    <col min="9221" max="9472" width="9.140625" style="706"/>
    <col min="9473" max="9473" width="51.85546875" style="706" customWidth="1"/>
    <col min="9474" max="9474" width="12.140625" style="706" customWidth="1"/>
    <col min="9475" max="9475" width="12.28515625" style="706" customWidth="1"/>
    <col min="9476" max="9476" width="12.7109375" style="706" customWidth="1"/>
    <col min="9477" max="9728" width="9.140625" style="706"/>
    <col min="9729" max="9729" width="51.85546875" style="706" customWidth="1"/>
    <col min="9730" max="9730" width="12.140625" style="706" customWidth="1"/>
    <col min="9731" max="9731" width="12.28515625" style="706" customWidth="1"/>
    <col min="9732" max="9732" width="12.7109375" style="706" customWidth="1"/>
    <col min="9733" max="9984" width="9.140625" style="706"/>
    <col min="9985" max="9985" width="51.85546875" style="706" customWidth="1"/>
    <col min="9986" max="9986" width="12.140625" style="706" customWidth="1"/>
    <col min="9987" max="9987" width="12.28515625" style="706" customWidth="1"/>
    <col min="9988" max="9988" width="12.7109375" style="706" customWidth="1"/>
    <col min="9989" max="10240" width="9.140625" style="706"/>
    <col min="10241" max="10241" width="51.85546875" style="706" customWidth="1"/>
    <col min="10242" max="10242" width="12.140625" style="706" customWidth="1"/>
    <col min="10243" max="10243" width="12.28515625" style="706" customWidth="1"/>
    <col min="10244" max="10244" width="12.7109375" style="706" customWidth="1"/>
    <col min="10245" max="10496" width="9.140625" style="706"/>
    <col min="10497" max="10497" width="51.85546875" style="706" customWidth="1"/>
    <col min="10498" max="10498" width="12.140625" style="706" customWidth="1"/>
    <col min="10499" max="10499" width="12.28515625" style="706" customWidth="1"/>
    <col min="10500" max="10500" width="12.7109375" style="706" customWidth="1"/>
    <col min="10501" max="10752" width="9.140625" style="706"/>
    <col min="10753" max="10753" width="51.85546875" style="706" customWidth="1"/>
    <col min="10754" max="10754" width="12.140625" style="706" customWidth="1"/>
    <col min="10755" max="10755" width="12.28515625" style="706" customWidth="1"/>
    <col min="10756" max="10756" width="12.7109375" style="706" customWidth="1"/>
    <col min="10757" max="11008" width="9.140625" style="706"/>
    <col min="11009" max="11009" width="51.85546875" style="706" customWidth="1"/>
    <col min="11010" max="11010" width="12.140625" style="706" customWidth="1"/>
    <col min="11011" max="11011" width="12.28515625" style="706" customWidth="1"/>
    <col min="11012" max="11012" width="12.7109375" style="706" customWidth="1"/>
    <col min="11013" max="11264" width="9.140625" style="706"/>
    <col min="11265" max="11265" width="51.85546875" style="706" customWidth="1"/>
    <col min="11266" max="11266" width="12.140625" style="706" customWidth="1"/>
    <col min="11267" max="11267" width="12.28515625" style="706" customWidth="1"/>
    <col min="11268" max="11268" width="12.7109375" style="706" customWidth="1"/>
    <col min="11269" max="11520" width="9.140625" style="706"/>
    <col min="11521" max="11521" width="51.85546875" style="706" customWidth="1"/>
    <col min="11522" max="11522" width="12.140625" style="706" customWidth="1"/>
    <col min="11523" max="11523" width="12.28515625" style="706" customWidth="1"/>
    <col min="11524" max="11524" width="12.7109375" style="706" customWidth="1"/>
    <col min="11525" max="11776" width="9.140625" style="706"/>
    <col min="11777" max="11777" width="51.85546875" style="706" customWidth="1"/>
    <col min="11778" max="11778" width="12.140625" style="706" customWidth="1"/>
    <col min="11779" max="11779" width="12.28515625" style="706" customWidth="1"/>
    <col min="11780" max="11780" width="12.7109375" style="706" customWidth="1"/>
    <col min="11781" max="12032" width="9.140625" style="706"/>
    <col min="12033" max="12033" width="51.85546875" style="706" customWidth="1"/>
    <col min="12034" max="12034" width="12.140625" style="706" customWidth="1"/>
    <col min="12035" max="12035" width="12.28515625" style="706" customWidth="1"/>
    <col min="12036" max="12036" width="12.7109375" style="706" customWidth="1"/>
    <col min="12037" max="12288" width="9.140625" style="706"/>
    <col min="12289" max="12289" width="51.85546875" style="706" customWidth="1"/>
    <col min="12290" max="12290" width="12.140625" style="706" customWidth="1"/>
    <col min="12291" max="12291" width="12.28515625" style="706" customWidth="1"/>
    <col min="12292" max="12292" width="12.7109375" style="706" customWidth="1"/>
    <col min="12293" max="12544" width="9.140625" style="706"/>
    <col min="12545" max="12545" width="51.85546875" style="706" customWidth="1"/>
    <col min="12546" max="12546" width="12.140625" style="706" customWidth="1"/>
    <col min="12547" max="12547" width="12.28515625" style="706" customWidth="1"/>
    <col min="12548" max="12548" width="12.7109375" style="706" customWidth="1"/>
    <col min="12549" max="12800" width="9.140625" style="706"/>
    <col min="12801" max="12801" width="51.85546875" style="706" customWidth="1"/>
    <col min="12802" max="12802" width="12.140625" style="706" customWidth="1"/>
    <col min="12803" max="12803" width="12.28515625" style="706" customWidth="1"/>
    <col min="12804" max="12804" width="12.7109375" style="706" customWidth="1"/>
    <col min="12805" max="13056" width="9.140625" style="706"/>
    <col min="13057" max="13057" width="51.85546875" style="706" customWidth="1"/>
    <col min="13058" max="13058" width="12.140625" style="706" customWidth="1"/>
    <col min="13059" max="13059" width="12.28515625" style="706" customWidth="1"/>
    <col min="13060" max="13060" width="12.7109375" style="706" customWidth="1"/>
    <col min="13061" max="13312" width="9.140625" style="706"/>
    <col min="13313" max="13313" width="51.85546875" style="706" customWidth="1"/>
    <col min="13314" max="13314" width="12.140625" style="706" customWidth="1"/>
    <col min="13315" max="13315" width="12.28515625" style="706" customWidth="1"/>
    <col min="13316" max="13316" width="12.7109375" style="706" customWidth="1"/>
    <col min="13317" max="13568" width="9.140625" style="706"/>
    <col min="13569" max="13569" width="51.85546875" style="706" customWidth="1"/>
    <col min="13570" max="13570" width="12.140625" style="706" customWidth="1"/>
    <col min="13571" max="13571" width="12.28515625" style="706" customWidth="1"/>
    <col min="13572" max="13572" width="12.7109375" style="706" customWidth="1"/>
    <col min="13573" max="13824" width="9.140625" style="706"/>
    <col min="13825" max="13825" width="51.85546875" style="706" customWidth="1"/>
    <col min="13826" max="13826" width="12.140625" style="706" customWidth="1"/>
    <col min="13827" max="13827" width="12.28515625" style="706" customWidth="1"/>
    <col min="13828" max="13828" width="12.7109375" style="706" customWidth="1"/>
    <col min="13829" max="14080" width="9.140625" style="706"/>
    <col min="14081" max="14081" width="51.85546875" style="706" customWidth="1"/>
    <col min="14082" max="14082" width="12.140625" style="706" customWidth="1"/>
    <col min="14083" max="14083" width="12.28515625" style="706" customWidth="1"/>
    <col min="14084" max="14084" width="12.7109375" style="706" customWidth="1"/>
    <col min="14085" max="14336" width="9.140625" style="706"/>
    <col min="14337" max="14337" width="51.85546875" style="706" customWidth="1"/>
    <col min="14338" max="14338" width="12.140625" style="706" customWidth="1"/>
    <col min="14339" max="14339" width="12.28515625" style="706" customWidth="1"/>
    <col min="14340" max="14340" width="12.7109375" style="706" customWidth="1"/>
    <col min="14341" max="14592" width="9.140625" style="706"/>
    <col min="14593" max="14593" width="51.85546875" style="706" customWidth="1"/>
    <col min="14594" max="14594" width="12.140625" style="706" customWidth="1"/>
    <col min="14595" max="14595" width="12.28515625" style="706" customWidth="1"/>
    <col min="14596" max="14596" width="12.7109375" style="706" customWidth="1"/>
    <col min="14597" max="14848" width="9.140625" style="706"/>
    <col min="14849" max="14849" width="51.85546875" style="706" customWidth="1"/>
    <col min="14850" max="14850" width="12.140625" style="706" customWidth="1"/>
    <col min="14851" max="14851" width="12.28515625" style="706" customWidth="1"/>
    <col min="14852" max="14852" width="12.7109375" style="706" customWidth="1"/>
    <col min="14853" max="15104" width="9.140625" style="706"/>
    <col min="15105" max="15105" width="51.85546875" style="706" customWidth="1"/>
    <col min="15106" max="15106" width="12.140625" style="706" customWidth="1"/>
    <col min="15107" max="15107" width="12.28515625" style="706" customWidth="1"/>
    <col min="15108" max="15108" width="12.7109375" style="706" customWidth="1"/>
    <col min="15109" max="15360" width="9.140625" style="706"/>
    <col min="15361" max="15361" width="51.85546875" style="706" customWidth="1"/>
    <col min="15362" max="15362" width="12.140625" style="706" customWidth="1"/>
    <col min="15363" max="15363" width="12.28515625" style="706" customWidth="1"/>
    <col min="15364" max="15364" width="12.7109375" style="706" customWidth="1"/>
    <col min="15365" max="15616" width="9.140625" style="706"/>
    <col min="15617" max="15617" width="51.85546875" style="706" customWidth="1"/>
    <col min="15618" max="15618" width="12.140625" style="706" customWidth="1"/>
    <col min="15619" max="15619" width="12.28515625" style="706" customWidth="1"/>
    <col min="15620" max="15620" width="12.7109375" style="706" customWidth="1"/>
    <col min="15621" max="15872" width="9.140625" style="706"/>
    <col min="15873" max="15873" width="51.85546875" style="706" customWidth="1"/>
    <col min="15874" max="15874" width="12.140625" style="706" customWidth="1"/>
    <col min="15875" max="15875" width="12.28515625" style="706" customWidth="1"/>
    <col min="15876" max="15876" width="12.7109375" style="706" customWidth="1"/>
    <col min="15877" max="16128" width="9.140625" style="706"/>
    <col min="16129" max="16129" width="51.85546875" style="706" customWidth="1"/>
    <col min="16130" max="16130" width="12.140625" style="706" customWidth="1"/>
    <col min="16131" max="16131" width="12.28515625" style="706" customWidth="1"/>
    <col min="16132" max="16132" width="12.7109375" style="706" customWidth="1"/>
    <col min="16133" max="16384" width="9.140625" style="706"/>
  </cols>
  <sheetData>
    <row r="1" spans="1:11" ht="15.95" customHeight="1" x14ac:dyDescent="0.25">
      <c r="B1" s="1797"/>
      <c r="C1" s="1798"/>
      <c r="D1" s="1798"/>
      <c r="E1" s="1798"/>
      <c r="F1" s="1798"/>
      <c r="G1" s="1798"/>
      <c r="H1" s="1798"/>
      <c r="I1" s="1798"/>
      <c r="J1" s="1798"/>
      <c r="K1" s="1798"/>
    </row>
    <row r="2" spans="1:11" ht="15.95" customHeight="1" x14ac:dyDescent="0.2">
      <c r="A2" s="1799" t="s">
        <v>541</v>
      </c>
      <c r="B2" s="1800"/>
      <c r="C2" s="1800"/>
      <c r="D2" s="1800"/>
    </row>
    <row r="3" spans="1:11" ht="15.95" customHeight="1" x14ac:dyDescent="0.2">
      <c r="A3" s="1799" t="s">
        <v>986</v>
      </c>
      <c r="B3" s="1799"/>
      <c r="C3" s="1799"/>
      <c r="D3" s="1799"/>
    </row>
    <row r="4" spans="1:11" ht="15.95" customHeight="1" x14ac:dyDescent="0.2">
      <c r="A4" s="707"/>
      <c r="B4" s="707"/>
      <c r="C4" s="707"/>
      <c r="D4" s="707"/>
    </row>
    <row r="5" spans="1:11" ht="15.75" thickBot="1" x14ac:dyDescent="0.3">
      <c r="A5" s="631"/>
      <c r="B5" s="632"/>
      <c r="C5" s="632"/>
      <c r="D5" s="633" t="s">
        <v>462</v>
      </c>
    </row>
    <row r="6" spans="1:11" ht="13.5" thickBot="1" x14ac:dyDescent="0.25">
      <c r="A6" s="634" t="s">
        <v>147</v>
      </c>
      <c r="B6" s="635" t="s">
        <v>950</v>
      </c>
      <c r="C6" s="635" t="s">
        <v>951</v>
      </c>
      <c r="D6" s="636" t="s">
        <v>987</v>
      </c>
    </row>
    <row r="7" spans="1:11" ht="13.5" thickBot="1" x14ac:dyDescent="0.25">
      <c r="A7" s="637" t="s">
        <v>542</v>
      </c>
      <c r="B7" s="638"/>
      <c r="C7" s="638"/>
      <c r="D7" s="639"/>
    </row>
    <row r="8" spans="1:11" ht="39" customHeight="1" x14ac:dyDescent="0.2">
      <c r="A8" s="640" t="s">
        <v>543</v>
      </c>
      <c r="B8" s="641">
        <v>172247</v>
      </c>
      <c r="C8" s="641">
        <v>215300</v>
      </c>
      <c r="D8" s="642">
        <v>233500</v>
      </c>
    </row>
    <row r="9" spans="1:11" ht="17.100000000000001" customHeight="1" x14ac:dyDescent="0.2">
      <c r="A9" s="643" t="s">
        <v>1044</v>
      </c>
      <c r="B9" s="644">
        <v>131500</v>
      </c>
      <c r="C9" s="644">
        <v>135800</v>
      </c>
      <c r="D9" s="645">
        <v>137350</v>
      </c>
    </row>
    <row r="10" spans="1:11" ht="22.5" customHeight="1" x14ac:dyDescent="0.2">
      <c r="A10" s="643" t="s">
        <v>544</v>
      </c>
      <c r="B10" s="644">
        <v>1021388</v>
      </c>
      <c r="C10" s="644">
        <v>1010580</v>
      </c>
      <c r="D10" s="645">
        <v>1035300</v>
      </c>
    </row>
    <row r="11" spans="1:11" ht="22.5" customHeight="1" x14ac:dyDescent="0.2">
      <c r="A11" s="643" t="s">
        <v>545</v>
      </c>
      <c r="B11" s="646">
        <v>85552</v>
      </c>
      <c r="C11" s="644">
        <v>88000</v>
      </c>
      <c r="D11" s="645">
        <v>85000</v>
      </c>
    </row>
    <row r="12" spans="1:11" ht="17.100000000000001" customHeight="1" x14ac:dyDescent="0.2">
      <c r="A12" s="643" t="s">
        <v>546</v>
      </c>
      <c r="B12" s="644">
        <v>114086</v>
      </c>
      <c r="C12" s="644">
        <v>127500</v>
      </c>
      <c r="D12" s="645">
        <v>128200</v>
      </c>
    </row>
    <row r="13" spans="1:11" ht="17.100000000000001" customHeight="1" x14ac:dyDescent="0.2">
      <c r="A13" s="643" t="s">
        <v>547</v>
      </c>
      <c r="B13" s="646"/>
      <c r="C13" s="646"/>
      <c r="D13" s="646">
        <v>0</v>
      </c>
    </row>
    <row r="14" spans="1:11" ht="17.100000000000001" customHeight="1" x14ac:dyDescent="0.2">
      <c r="A14" s="643" t="s">
        <v>536</v>
      </c>
      <c r="B14" s="644">
        <v>1748</v>
      </c>
      <c r="C14" s="644"/>
      <c r="D14" s="645"/>
    </row>
    <row r="15" spans="1:11" ht="17.100000000000001" customHeight="1" x14ac:dyDescent="0.2">
      <c r="A15" s="647" t="s">
        <v>619</v>
      </c>
      <c r="B15" s="648">
        <v>0</v>
      </c>
      <c r="C15" s="648"/>
      <c r="D15" s="649"/>
    </row>
    <row r="16" spans="1:11" ht="17.100000000000001" customHeight="1" thickBot="1" x14ac:dyDescent="0.25">
      <c r="A16" s="650" t="s">
        <v>230</v>
      </c>
      <c r="B16" s="651">
        <f>SUM(B8:B15)</f>
        <v>1526521</v>
      </c>
      <c r="C16" s="651">
        <f>SUM(C8:C15)</f>
        <v>1577180</v>
      </c>
      <c r="D16" s="652">
        <f>SUM(D8:D14)</f>
        <v>1619350</v>
      </c>
    </row>
    <row r="17" spans="1:4" ht="17.100000000000001" customHeight="1" x14ac:dyDescent="0.2">
      <c r="A17" s="640" t="s">
        <v>548</v>
      </c>
      <c r="B17" s="641">
        <v>351423</v>
      </c>
      <c r="C17" s="641">
        <v>388500</v>
      </c>
      <c r="D17" s="642">
        <v>405250</v>
      </c>
    </row>
    <row r="18" spans="1:4" ht="17.100000000000001" customHeight="1" x14ac:dyDescent="0.2">
      <c r="A18" s="643" t="s">
        <v>549</v>
      </c>
      <c r="B18" s="644">
        <v>42193</v>
      </c>
      <c r="C18" s="644">
        <v>48550</v>
      </c>
      <c r="D18" s="645">
        <v>55320</v>
      </c>
    </row>
    <row r="19" spans="1:4" ht="24" customHeight="1" x14ac:dyDescent="0.2">
      <c r="A19" s="643" t="s">
        <v>550</v>
      </c>
      <c r="B19" s="644">
        <v>292375</v>
      </c>
      <c r="C19" s="644">
        <v>311200</v>
      </c>
      <c r="D19" s="645">
        <v>320200</v>
      </c>
    </row>
    <row r="20" spans="1:4" ht="25.5" customHeight="1" x14ac:dyDescent="0.2">
      <c r="A20" s="643" t="s">
        <v>551</v>
      </c>
      <c r="B20" s="644">
        <v>10500</v>
      </c>
      <c r="C20" s="644">
        <v>11000</v>
      </c>
      <c r="D20" s="645">
        <v>11500</v>
      </c>
    </row>
    <row r="21" spans="1:4" ht="25.5" customHeight="1" x14ac:dyDescent="0.2">
      <c r="A21" s="643" t="s">
        <v>552</v>
      </c>
      <c r="B21" s="644">
        <v>772384</v>
      </c>
      <c r="C21" s="644">
        <v>795200</v>
      </c>
      <c r="D21" s="645">
        <v>823350</v>
      </c>
    </row>
    <row r="22" spans="1:4" ht="25.5" customHeight="1" x14ac:dyDescent="0.2">
      <c r="A22" s="643" t="s">
        <v>553</v>
      </c>
      <c r="B22" s="644">
        <v>32695</v>
      </c>
      <c r="C22" s="644">
        <v>32200</v>
      </c>
      <c r="D22" s="645">
        <v>31500</v>
      </c>
    </row>
    <row r="23" spans="1:4" ht="25.5" customHeight="1" x14ac:dyDescent="0.2">
      <c r="A23" s="643" t="s">
        <v>577</v>
      </c>
      <c r="B23" s="646">
        <v>0</v>
      </c>
      <c r="C23" s="646"/>
      <c r="D23" s="646">
        <v>0</v>
      </c>
    </row>
    <row r="24" spans="1:4" ht="17.100000000000001" customHeight="1" x14ac:dyDescent="0.2">
      <c r="A24" s="643" t="s">
        <v>554</v>
      </c>
      <c r="B24" s="644"/>
      <c r="C24" s="644"/>
      <c r="D24" s="645"/>
    </row>
    <row r="25" spans="1:4" ht="17.100000000000001" customHeight="1" x14ac:dyDescent="0.2">
      <c r="A25" s="643" t="s">
        <v>555</v>
      </c>
      <c r="B25" s="644"/>
      <c r="C25" s="644"/>
      <c r="D25" s="645"/>
    </row>
    <row r="26" spans="1:4" ht="17.100000000000001" customHeight="1" thickBot="1" x14ac:dyDescent="0.25">
      <c r="A26" s="653" t="s">
        <v>556</v>
      </c>
      <c r="B26" s="654">
        <v>10000</v>
      </c>
      <c r="C26" s="654">
        <v>11000</v>
      </c>
      <c r="D26" s="655">
        <v>15000</v>
      </c>
    </row>
    <row r="27" spans="1:4" ht="17.100000000000001" customHeight="1" thickBot="1" x14ac:dyDescent="0.25">
      <c r="A27" s="656" t="s">
        <v>557</v>
      </c>
      <c r="B27" s="657">
        <f>SUM(B17:B26)</f>
        <v>1511570</v>
      </c>
      <c r="C27" s="657">
        <f>SUM(C17:C26)</f>
        <v>1597650</v>
      </c>
      <c r="D27" s="658">
        <f>SUM(D17:D26)</f>
        <v>1662120</v>
      </c>
    </row>
    <row r="28" spans="1:4" ht="17.100000000000001" customHeight="1" thickBot="1" x14ac:dyDescent="0.25">
      <c r="A28" s="659"/>
      <c r="B28" s="659"/>
      <c r="C28" s="659"/>
      <c r="D28" s="660" t="s">
        <v>462</v>
      </c>
    </row>
    <row r="29" spans="1:4" ht="17.100000000000001" customHeight="1" thickBot="1" x14ac:dyDescent="0.25">
      <c r="A29" s="634" t="s">
        <v>147</v>
      </c>
      <c r="B29" s="635" t="s">
        <v>950</v>
      </c>
      <c r="C29" s="635" t="s">
        <v>951</v>
      </c>
      <c r="D29" s="636" t="s">
        <v>987</v>
      </c>
    </row>
    <row r="30" spans="1:4" ht="17.100000000000001" customHeight="1" thickBot="1" x14ac:dyDescent="0.25">
      <c r="A30" s="637" t="s">
        <v>558</v>
      </c>
      <c r="B30" s="638"/>
      <c r="C30" s="638"/>
      <c r="D30" s="639"/>
    </row>
    <row r="31" spans="1:4" ht="24.75" customHeight="1" x14ac:dyDescent="0.2">
      <c r="A31" s="661" t="s">
        <v>559</v>
      </c>
      <c r="B31" s="662"/>
      <c r="C31" s="662"/>
      <c r="D31" s="663"/>
    </row>
    <row r="32" spans="1:4" ht="17.100000000000001" customHeight="1" x14ac:dyDescent="0.2">
      <c r="A32" s="640" t="s">
        <v>560</v>
      </c>
      <c r="B32" s="641"/>
      <c r="C32" s="641"/>
      <c r="D32" s="642"/>
    </row>
    <row r="33" spans="1:6" ht="17.100000000000001" customHeight="1" x14ac:dyDescent="0.2">
      <c r="A33" s="643" t="s">
        <v>561</v>
      </c>
      <c r="B33" s="644"/>
      <c r="C33" s="644"/>
      <c r="D33" s="645"/>
    </row>
    <row r="34" spans="1:6" ht="17.100000000000001" customHeight="1" x14ac:dyDescent="0.2">
      <c r="A34" s="643" t="s">
        <v>562</v>
      </c>
      <c r="B34" s="644"/>
      <c r="C34" s="644"/>
      <c r="D34" s="645"/>
    </row>
    <row r="35" spans="1:6" ht="17.100000000000001" customHeight="1" x14ac:dyDescent="0.2">
      <c r="A35" s="647" t="s">
        <v>618</v>
      </c>
      <c r="B35" s="648"/>
      <c r="C35" s="648"/>
      <c r="D35" s="649"/>
    </row>
    <row r="36" spans="1:6" ht="17.100000000000001" customHeight="1" x14ac:dyDescent="0.2">
      <c r="A36" s="647" t="s">
        <v>620</v>
      </c>
      <c r="B36" s="648">
        <v>218955</v>
      </c>
      <c r="C36" s="648">
        <v>203500</v>
      </c>
      <c r="D36" s="649">
        <v>202000</v>
      </c>
    </row>
    <row r="37" spans="1:6" ht="17.100000000000001" customHeight="1" x14ac:dyDescent="0.2">
      <c r="A37" s="643" t="s">
        <v>578</v>
      </c>
      <c r="B37" s="644">
        <v>0</v>
      </c>
      <c r="C37" s="644">
        <v>0</v>
      </c>
      <c r="D37" s="645"/>
    </row>
    <row r="38" spans="1:6" ht="17.100000000000001" customHeight="1" x14ac:dyDescent="0.2">
      <c r="A38" s="643" t="s">
        <v>563</v>
      </c>
      <c r="B38" s="646"/>
      <c r="C38" s="644"/>
      <c r="D38" s="645"/>
    </row>
    <row r="39" spans="1:6" ht="17.100000000000001" customHeight="1" thickBot="1" x14ac:dyDescent="0.25">
      <c r="A39" s="664" t="s">
        <v>564</v>
      </c>
      <c r="B39" s="665">
        <v>655239</v>
      </c>
      <c r="C39" s="665">
        <v>155200</v>
      </c>
      <c r="D39" s="666">
        <v>88500</v>
      </c>
    </row>
    <row r="40" spans="1:6" ht="17.100000000000001" customHeight="1" thickBot="1" x14ac:dyDescent="0.25">
      <c r="A40" s="650" t="s">
        <v>565</v>
      </c>
      <c r="B40" s="651">
        <f>SUM(B31:B39)</f>
        <v>874194</v>
      </c>
      <c r="C40" s="651">
        <f>SUM(C31:C39)</f>
        <v>358700</v>
      </c>
      <c r="D40" s="652">
        <f>SUM(D31:D39)</f>
        <v>290500</v>
      </c>
      <c r="F40" s="708"/>
    </row>
    <row r="41" spans="1:6" ht="17.100000000000001" customHeight="1" x14ac:dyDescent="0.2">
      <c r="A41" s="640" t="s">
        <v>566</v>
      </c>
      <c r="B41" s="641">
        <v>779555</v>
      </c>
      <c r="C41" s="641">
        <v>275000</v>
      </c>
      <c r="D41" s="642">
        <v>188500</v>
      </c>
    </row>
    <row r="42" spans="1:6" ht="17.100000000000001" customHeight="1" x14ac:dyDescent="0.2">
      <c r="A42" s="640" t="s">
        <v>567</v>
      </c>
      <c r="B42" s="641">
        <v>39600</v>
      </c>
      <c r="C42" s="641">
        <v>23800</v>
      </c>
      <c r="D42" s="642">
        <v>25000</v>
      </c>
    </row>
    <row r="43" spans="1:6" ht="17.100000000000001" customHeight="1" x14ac:dyDescent="0.2">
      <c r="A43" s="667" t="s">
        <v>568</v>
      </c>
      <c r="B43" s="644"/>
      <c r="C43" s="644"/>
      <c r="D43" s="645"/>
    </row>
    <row r="44" spans="1:6" ht="17.100000000000001" customHeight="1" x14ac:dyDescent="0.2">
      <c r="A44" s="667" t="s">
        <v>569</v>
      </c>
      <c r="B44" s="644"/>
      <c r="C44" s="644"/>
      <c r="D44" s="645"/>
    </row>
    <row r="45" spans="1:6" ht="17.100000000000001" customHeight="1" x14ac:dyDescent="0.2">
      <c r="A45" s="667" t="s">
        <v>570</v>
      </c>
      <c r="B45" s="644"/>
      <c r="C45" s="644">
        <v>0</v>
      </c>
      <c r="D45" s="645"/>
    </row>
    <row r="46" spans="1:6" ht="17.100000000000001" customHeight="1" x14ac:dyDescent="0.2">
      <c r="A46" s="643" t="s">
        <v>571</v>
      </c>
      <c r="B46" s="644"/>
      <c r="C46" s="644"/>
      <c r="D46" s="645"/>
    </row>
    <row r="47" spans="1:6" ht="17.100000000000001" customHeight="1" x14ac:dyDescent="0.2">
      <c r="A47" s="643" t="s">
        <v>572</v>
      </c>
      <c r="B47" s="644"/>
      <c r="C47" s="644"/>
      <c r="D47" s="645"/>
    </row>
    <row r="48" spans="1:6" ht="17.100000000000001" customHeight="1" x14ac:dyDescent="0.2">
      <c r="A48" s="643" t="s">
        <v>573</v>
      </c>
      <c r="B48" s="644">
        <v>0</v>
      </c>
      <c r="C48" s="644">
        <v>0</v>
      </c>
      <c r="D48" s="645"/>
    </row>
    <row r="49" spans="1:4" ht="17.100000000000001" customHeight="1" x14ac:dyDescent="0.2">
      <c r="A49" s="643" t="s">
        <v>556</v>
      </c>
      <c r="B49" s="644">
        <v>69990</v>
      </c>
      <c r="C49" s="644">
        <v>39430</v>
      </c>
      <c r="D49" s="645">
        <v>34230</v>
      </c>
    </row>
    <row r="50" spans="1:4" ht="17.100000000000001" customHeight="1" thickBot="1" x14ac:dyDescent="0.25">
      <c r="A50" s="650" t="s">
        <v>574</v>
      </c>
      <c r="B50" s="651">
        <f>SUM(B41:B49)</f>
        <v>889145</v>
      </c>
      <c r="C50" s="651">
        <f>SUM(C41:C49)</f>
        <v>338230</v>
      </c>
      <c r="D50" s="652">
        <f>SUM(D41:D49)</f>
        <v>247730</v>
      </c>
    </row>
    <row r="51" spans="1:4" ht="17.100000000000001" customHeight="1" thickBot="1" x14ac:dyDescent="0.25">
      <c r="A51" s="650" t="s">
        <v>608</v>
      </c>
      <c r="B51" s="651">
        <v>279302</v>
      </c>
      <c r="C51" s="651">
        <v>255200</v>
      </c>
      <c r="D51" s="652">
        <v>266400</v>
      </c>
    </row>
    <row r="52" spans="1:4" ht="17.100000000000001" customHeight="1" thickBot="1" x14ac:dyDescent="0.25">
      <c r="A52" s="650" t="s">
        <v>607</v>
      </c>
      <c r="B52" s="651">
        <v>279302</v>
      </c>
      <c r="C52" s="651">
        <v>255200</v>
      </c>
      <c r="D52" s="652">
        <v>266400</v>
      </c>
    </row>
    <row r="53" spans="1:4" ht="17.100000000000001" customHeight="1" thickBot="1" x14ac:dyDescent="0.25">
      <c r="A53" s="650" t="s">
        <v>575</v>
      </c>
      <c r="B53" s="651">
        <f>SUM(B16+B40+B51)</f>
        <v>2680017</v>
      </c>
      <c r="C53" s="651">
        <f>SUM(C16+C40+C51)</f>
        <v>2191080</v>
      </c>
      <c r="D53" s="651">
        <f>SUM(D16+D40+D51)</f>
        <v>2176250</v>
      </c>
    </row>
    <row r="54" spans="1:4" ht="17.100000000000001" customHeight="1" thickBot="1" x14ac:dyDescent="0.25">
      <c r="A54" s="656" t="s">
        <v>576</v>
      </c>
      <c r="B54" s="657">
        <f>SUM(B27+B50+B52)</f>
        <v>2680017</v>
      </c>
      <c r="C54" s="657">
        <f>SUM(C27+C50+C52)</f>
        <v>2191080</v>
      </c>
      <c r="D54" s="657">
        <f>SUM(D27+D50+D52)</f>
        <v>2176250</v>
      </c>
    </row>
    <row r="56" spans="1:4" x14ac:dyDescent="0.2">
      <c r="D56" s="708"/>
    </row>
    <row r="57" spans="1:4" x14ac:dyDescent="0.2">
      <c r="C57" s="708"/>
    </row>
  </sheetData>
  <mergeCells count="3">
    <mergeCell ref="B1:K1"/>
    <mergeCell ref="A2:D2"/>
    <mergeCell ref="A3:D3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3" orientation="portrait" r:id="rId1"/>
  <headerFooter alignWithMargins="0">
    <oddHeader xml:space="preserve">&amp;C&amp;8Gördülő terv
</oddHeader>
  </headerFooter>
  <rowBreaks count="1" manualBreakCount="1">
    <brk id="54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D19"/>
  <sheetViews>
    <sheetView zoomScaleNormal="100" workbookViewId="0">
      <selection activeCell="A3" sqref="A3"/>
    </sheetView>
  </sheetViews>
  <sheetFormatPr defaultRowHeight="12.75" x14ac:dyDescent="0.2"/>
  <cols>
    <col min="1" max="1" width="67.85546875" customWidth="1"/>
    <col min="2" max="2" width="16.7109375" customWidth="1"/>
    <col min="3" max="3" width="21.85546875" customWidth="1"/>
    <col min="4" max="4" width="37.7109375" customWidth="1"/>
  </cols>
  <sheetData>
    <row r="1" spans="1:4" x14ac:dyDescent="0.2">
      <c r="A1" s="1375" t="s">
        <v>448</v>
      </c>
      <c r="B1" s="1376" t="s">
        <v>449</v>
      </c>
      <c r="C1" s="1377" t="s">
        <v>450</v>
      </c>
      <c r="D1" s="1378"/>
    </row>
    <row r="2" spans="1:4" x14ac:dyDescent="0.2">
      <c r="A2" s="1379" t="s">
        <v>147</v>
      </c>
      <c r="B2" s="466" t="s">
        <v>451</v>
      </c>
      <c r="C2" s="467" t="s">
        <v>988</v>
      </c>
      <c r="D2" s="1380" t="s">
        <v>452</v>
      </c>
    </row>
    <row r="3" spans="1:4" x14ac:dyDescent="0.2">
      <c r="A3" s="1381"/>
      <c r="B3" s="468" t="s">
        <v>516</v>
      </c>
      <c r="C3" s="469" t="s">
        <v>517</v>
      </c>
      <c r="D3" s="1382"/>
    </row>
    <row r="4" spans="1:4" x14ac:dyDescent="0.2">
      <c r="A4" s="1383" t="s">
        <v>453</v>
      </c>
      <c r="B4" s="470"/>
      <c r="C4" s="470"/>
      <c r="D4" s="1384"/>
    </row>
    <row r="5" spans="1:4" x14ac:dyDescent="0.2">
      <c r="A5" s="1385" t="s">
        <v>454</v>
      </c>
      <c r="B5" s="470"/>
      <c r="C5" s="470"/>
      <c r="D5" s="1384"/>
    </row>
    <row r="6" spans="1:4" x14ac:dyDescent="0.2">
      <c r="A6" s="1385" t="s">
        <v>455</v>
      </c>
      <c r="B6" s="471">
        <v>0</v>
      </c>
      <c r="C6" s="471">
        <v>0</v>
      </c>
      <c r="D6" s="1384"/>
    </row>
    <row r="7" spans="1:4" x14ac:dyDescent="0.2">
      <c r="A7" s="1386" t="s">
        <v>456</v>
      </c>
      <c r="B7" s="473">
        <f>SUM(B6)</f>
        <v>0</v>
      </c>
      <c r="C7" s="474">
        <f>SUM(C6)</f>
        <v>0</v>
      </c>
      <c r="D7" s="1387"/>
    </row>
    <row r="8" spans="1:4" x14ac:dyDescent="0.2">
      <c r="A8" s="1383" t="s">
        <v>513</v>
      </c>
      <c r="B8" s="470"/>
      <c r="C8" s="470"/>
      <c r="D8" s="1384"/>
    </row>
    <row r="9" spans="1:4" x14ac:dyDescent="0.2">
      <c r="A9" s="1385" t="s">
        <v>515</v>
      </c>
      <c r="B9" s="582">
        <v>0</v>
      </c>
      <c r="C9" s="471">
        <v>0</v>
      </c>
      <c r="D9" s="1384"/>
    </row>
    <row r="10" spans="1:4" x14ac:dyDescent="0.2">
      <c r="A10" s="1385"/>
      <c r="B10" s="470"/>
      <c r="C10" s="471"/>
      <c r="D10" s="1384"/>
    </row>
    <row r="11" spans="1:4" ht="13.5" customHeight="1" x14ac:dyDescent="0.2">
      <c r="A11" s="1388"/>
      <c r="B11" s="475"/>
      <c r="C11" s="476"/>
      <c r="D11" s="1389"/>
    </row>
    <row r="12" spans="1:4" ht="16.5" customHeight="1" x14ac:dyDescent="0.2">
      <c r="A12" s="1390"/>
      <c r="B12" s="475"/>
      <c r="C12" s="477"/>
      <c r="D12" s="1389"/>
    </row>
    <row r="13" spans="1:4" x14ac:dyDescent="0.2">
      <c r="A13" s="1386" t="s">
        <v>514</v>
      </c>
      <c r="B13" s="472">
        <f>SUM(B9:B12)</f>
        <v>0</v>
      </c>
      <c r="C13" s="474">
        <f>SUM(C9:C12)</f>
        <v>0</v>
      </c>
      <c r="D13" s="1391" t="s">
        <v>457</v>
      </c>
    </row>
    <row r="14" spans="1:4" ht="13.5" thickBot="1" x14ac:dyDescent="0.25">
      <c r="A14" s="1392" t="s">
        <v>458</v>
      </c>
      <c r="B14" s="1393">
        <f>B7+B13</f>
        <v>0</v>
      </c>
      <c r="C14" s="1393">
        <f>C7+C13</f>
        <v>0</v>
      </c>
      <c r="D14" s="1394" t="s">
        <v>457</v>
      </c>
    </row>
    <row r="15" spans="1:4" x14ac:dyDescent="0.2">
      <c r="A15" s="478"/>
      <c r="B15" s="479"/>
      <c r="C15" s="141"/>
      <c r="D15" s="479"/>
    </row>
    <row r="18" spans="2:3" x14ac:dyDescent="0.2">
      <c r="C18" s="30"/>
    </row>
    <row r="19" spans="2:3" x14ac:dyDescent="0.2">
      <c r="B19" s="30"/>
      <c r="C19" s="30"/>
    </row>
  </sheetData>
  <printOptions horizontalCentered="1" gridLines="1"/>
  <pageMargins left="0.39370078740157483" right="0.39370078740157483" top="1.1811023622047245" bottom="0.39370078740157483" header="0.51181102362204722" footer="0.51181102362204722"/>
  <pageSetup paperSize="9" scale="77" orientation="landscape" r:id="rId1"/>
  <headerFooter alignWithMargins="0">
    <oddHeader xml:space="preserve">&amp;C&amp;"Arial,Félkövér"&amp;12Kimutatása közvetett támogatásokr&amp;"Times New Roman,Félkövér"ól &amp;R18. melléklet 
</oddHeader>
    <oddFooter>&amp;L&amp;8&amp;D/&amp;T&amp;C&amp;8&amp;Z&amp;F&amp;R&amp;8&amp;P/&amp;N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zoomScaleNormal="100" workbookViewId="0">
      <selection activeCell="B12" sqref="B12"/>
    </sheetView>
  </sheetViews>
  <sheetFormatPr defaultRowHeight="15" x14ac:dyDescent="0.25"/>
  <cols>
    <col min="1" max="1" width="45.28515625" style="1624" customWidth="1"/>
    <col min="2" max="2" width="13.5703125" style="1624" customWidth="1"/>
    <col min="3" max="4" width="10.42578125" style="1624" customWidth="1"/>
    <col min="5" max="5" width="12" style="1624" customWidth="1"/>
    <col min="6" max="256" width="9.140625" style="1624"/>
    <col min="257" max="257" width="45.28515625" style="1624" customWidth="1"/>
    <col min="258" max="258" width="13.5703125" style="1624" customWidth="1"/>
    <col min="259" max="260" width="10.42578125" style="1624" customWidth="1"/>
    <col min="261" max="261" width="12" style="1624" customWidth="1"/>
    <col min="262" max="512" width="9.140625" style="1624"/>
    <col min="513" max="513" width="45.28515625" style="1624" customWidth="1"/>
    <col min="514" max="514" width="13.5703125" style="1624" customWidth="1"/>
    <col min="515" max="516" width="10.42578125" style="1624" customWidth="1"/>
    <col min="517" max="517" width="12" style="1624" customWidth="1"/>
    <col min="518" max="768" width="9.140625" style="1624"/>
    <col min="769" max="769" width="45.28515625" style="1624" customWidth="1"/>
    <col min="770" max="770" width="13.5703125" style="1624" customWidth="1"/>
    <col min="771" max="772" width="10.42578125" style="1624" customWidth="1"/>
    <col min="773" max="773" width="12" style="1624" customWidth="1"/>
    <col min="774" max="1024" width="9.140625" style="1624"/>
    <col min="1025" max="1025" width="45.28515625" style="1624" customWidth="1"/>
    <col min="1026" max="1026" width="13.5703125" style="1624" customWidth="1"/>
    <col min="1027" max="1028" width="10.42578125" style="1624" customWidth="1"/>
    <col min="1029" max="1029" width="12" style="1624" customWidth="1"/>
    <col min="1030" max="1280" width="9.140625" style="1624"/>
    <col min="1281" max="1281" width="45.28515625" style="1624" customWidth="1"/>
    <col min="1282" max="1282" width="13.5703125" style="1624" customWidth="1"/>
    <col min="1283" max="1284" width="10.42578125" style="1624" customWidth="1"/>
    <col min="1285" max="1285" width="12" style="1624" customWidth="1"/>
    <col min="1286" max="1536" width="9.140625" style="1624"/>
    <col min="1537" max="1537" width="45.28515625" style="1624" customWidth="1"/>
    <col min="1538" max="1538" width="13.5703125" style="1624" customWidth="1"/>
    <col min="1539" max="1540" width="10.42578125" style="1624" customWidth="1"/>
    <col min="1541" max="1541" width="12" style="1624" customWidth="1"/>
    <col min="1542" max="1792" width="9.140625" style="1624"/>
    <col min="1793" max="1793" width="45.28515625" style="1624" customWidth="1"/>
    <col min="1794" max="1794" width="13.5703125" style="1624" customWidth="1"/>
    <col min="1795" max="1796" width="10.42578125" style="1624" customWidth="1"/>
    <col min="1797" max="1797" width="12" style="1624" customWidth="1"/>
    <col min="1798" max="2048" width="9.140625" style="1624"/>
    <col min="2049" max="2049" width="45.28515625" style="1624" customWidth="1"/>
    <col min="2050" max="2050" width="13.5703125" style="1624" customWidth="1"/>
    <col min="2051" max="2052" width="10.42578125" style="1624" customWidth="1"/>
    <col min="2053" max="2053" width="12" style="1624" customWidth="1"/>
    <col min="2054" max="2304" width="9.140625" style="1624"/>
    <col min="2305" max="2305" width="45.28515625" style="1624" customWidth="1"/>
    <col min="2306" max="2306" width="13.5703125" style="1624" customWidth="1"/>
    <col min="2307" max="2308" width="10.42578125" style="1624" customWidth="1"/>
    <col min="2309" max="2309" width="12" style="1624" customWidth="1"/>
    <col min="2310" max="2560" width="9.140625" style="1624"/>
    <col min="2561" max="2561" width="45.28515625" style="1624" customWidth="1"/>
    <col min="2562" max="2562" width="13.5703125" style="1624" customWidth="1"/>
    <col min="2563" max="2564" width="10.42578125" style="1624" customWidth="1"/>
    <col min="2565" max="2565" width="12" style="1624" customWidth="1"/>
    <col min="2566" max="2816" width="9.140625" style="1624"/>
    <col min="2817" max="2817" width="45.28515625" style="1624" customWidth="1"/>
    <col min="2818" max="2818" width="13.5703125" style="1624" customWidth="1"/>
    <col min="2819" max="2820" width="10.42578125" style="1624" customWidth="1"/>
    <col min="2821" max="2821" width="12" style="1624" customWidth="1"/>
    <col min="2822" max="3072" width="9.140625" style="1624"/>
    <col min="3073" max="3073" width="45.28515625" style="1624" customWidth="1"/>
    <col min="3074" max="3074" width="13.5703125" style="1624" customWidth="1"/>
    <col min="3075" max="3076" width="10.42578125" style="1624" customWidth="1"/>
    <col min="3077" max="3077" width="12" style="1624" customWidth="1"/>
    <col min="3078" max="3328" width="9.140625" style="1624"/>
    <col min="3329" max="3329" width="45.28515625" style="1624" customWidth="1"/>
    <col min="3330" max="3330" width="13.5703125" style="1624" customWidth="1"/>
    <col min="3331" max="3332" width="10.42578125" style="1624" customWidth="1"/>
    <col min="3333" max="3333" width="12" style="1624" customWidth="1"/>
    <col min="3334" max="3584" width="9.140625" style="1624"/>
    <col min="3585" max="3585" width="45.28515625" style="1624" customWidth="1"/>
    <col min="3586" max="3586" width="13.5703125" style="1624" customWidth="1"/>
    <col min="3587" max="3588" width="10.42578125" style="1624" customWidth="1"/>
    <col min="3589" max="3589" width="12" style="1624" customWidth="1"/>
    <col min="3590" max="3840" width="9.140625" style="1624"/>
    <col min="3841" max="3841" width="45.28515625" style="1624" customWidth="1"/>
    <col min="3842" max="3842" width="13.5703125" style="1624" customWidth="1"/>
    <col min="3843" max="3844" width="10.42578125" style="1624" customWidth="1"/>
    <col min="3845" max="3845" width="12" style="1624" customWidth="1"/>
    <col min="3846" max="4096" width="9.140625" style="1624"/>
    <col min="4097" max="4097" width="45.28515625" style="1624" customWidth="1"/>
    <col min="4098" max="4098" width="13.5703125" style="1624" customWidth="1"/>
    <col min="4099" max="4100" width="10.42578125" style="1624" customWidth="1"/>
    <col min="4101" max="4101" width="12" style="1624" customWidth="1"/>
    <col min="4102" max="4352" width="9.140625" style="1624"/>
    <col min="4353" max="4353" width="45.28515625" style="1624" customWidth="1"/>
    <col min="4354" max="4354" width="13.5703125" style="1624" customWidth="1"/>
    <col min="4355" max="4356" width="10.42578125" style="1624" customWidth="1"/>
    <col min="4357" max="4357" width="12" style="1624" customWidth="1"/>
    <col min="4358" max="4608" width="9.140625" style="1624"/>
    <col min="4609" max="4609" width="45.28515625" style="1624" customWidth="1"/>
    <col min="4610" max="4610" width="13.5703125" style="1624" customWidth="1"/>
    <col min="4611" max="4612" width="10.42578125" style="1624" customWidth="1"/>
    <col min="4613" max="4613" width="12" style="1624" customWidth="1"/>
    <col min="4614" max="4864" width="9.140625" style="1624"/>
    <col min="4865" max="4865" width="45.28515625" style="1624" customWidth="1"/>
    <col min="4866" max="4866" width="13.5703125" style="1624" customWidth="1"/>
    <col min="4867" max="4868" width="10.42578125" style="1624" customWidth="1"/>
    <col min="4869" max="4869" width="12" style="1624" customWidth="1"/>
    <col min="4870" max="5120" width="9.140625" style="1624"/>
    <col min="5121" max="5121" width="45.28515625" style="1624" customWidth="1"/>
    <col min="5122" max="5122" width="13.5703125" style="1624" customWidth="1"/>
    <col min="5123" max="5124" width="10.42578125" style="1624" customWidth="1"/>
    <col min="5125" max="5125" width="12" style="1624" customWidth="1"/>
    <col min="5126" max="5376" width="9.140625" style="1624"/>
    <col min="5377" max="5377" width="45.28515625" style="1624" customWidth="1"/>
    <col min="5378" max="5378" width="13.5703125" style="1624" customWidth="1"/>
    <col min="5379" max="5380" width="10.42578125" style="1624" customWidth="1"/>
    <col min="5381" max="5381" width="12" style="1624" customWidth="1"/>
    <col min="5382" max="5632" width="9.140625" style="1624"/>
    <col min="5633" max="5633" width="45.28515625" style="1624" customWidth="1"/>
    <col min="5634" max="5634" width="13.5703125" style="1624" customWidth="1"/>
    <col min="5635" max="5636" width="10.42578125" style="1624" customWidth="1"/>
    <col min="5637" max="5637" width="12" style="1624" customWidth="1"/>
    <col min="5638" max="5888" width="9.140625" style="1624"/>
    <col min="5889" max="5889" width="45.28515625" style="1624" customWidth="1"/>
    <col min="5890" max="5890" width="13.5703125" style="1624" customWidth="1"/>
    <col min="5891" max="5892" width="10.42578125" style="1624" customWidth="1"/>
    <col min="5893" max="5893" width="12" style="1624" customWidth="1"/>
    <col min="5894" max="6144" width="9.140625" style="1624"/>
    <col min="6145" max="6145" width="45.28515625" style="1624" customWidth="1"/>
    <col min="6146" max="6146" width="13.5703125" style="1624" customWidth="1"/>
    <col min="6147" max="6148" width="10.42578125" style="1624" customWidth="1"/>
    <col min="6149" max="6149" width="12" style="1624" customWidth="1"/>
    <col min="6150" max="6400" width="9.140625" style="1624"/>
    <col min="6401" max="6401" width="45.28515625" style="1624" customWidth="1"/>
    <col min="6402" max="6402" width="13.5703125" style="1624" customWidth="1"/>
    <col min="6403" max="6404" width="10.42578125" style="1624" customWidth="1"/>
    <col min="6405" max="6405" width="12" style="1624" customWidth="1"/>
    <col min="6406" max="6656" width="9.140625" style="1624"/>
    <col min="6657" max="6657" width="45.28515625" style="1624" customWidth="1"/>
    <col min="6658" max="6658" width="13.5703125" style="1624" customWidth="1"/>
    <col min="6659" max="6660" width="10.42578125" style="1624" customWidth="1"/>
    <col min="6661" max="6661" width="12" style="1624" customWidth="1"/>
    <col min="6662" max="6912" width="9.140625" style="1624"/>
    <col min="6913" max="6913" width="45.28515625" style="1624" customWidth="1"/>
    <col min="6914" max="6914" width="13.5703125" style="1624" customWidth="1"/>
    <col min="6915" max="6916" width="10.42578125" style="1624" customWidth="1"/>
    <col min="6917" max="6917" width="12" style="1624" customWidth="1"/>
    <col min="6918" max="7168" width="9.140625" style="1624"/>
    <col min="7169" max="7169" width="45.28515625" style="1624" customWidth="1"/>
    <col min="7170" max="7170" width="13.5703125" style="1624" customWidth="1"/>
    <col min="7171" max="7172" width="10.42578125" style="1624" customWidth="1"/>
    <col min="7173" max="7173" width="12" style="1624" customWidth="1"/>
    <col min="7174" max="7424" width="9.140625" style="1624"/>
    <col min="7425" max="7425" width="45.28515625" style="1624" customWidth="1"/>
    <col min="7426" max="7426" width="13.5703125" style="1624" customWidth="1"/>
    <col min="7427" max="7428" width="10.42578125" style="1624" customWidth="1"/>
    <col min="7429" max="7429" width="12" style="1624" customWidth="1"/>
    <col min="7430" max="7680" width="9.140625" style="1624"/>
    <col min="7681" max="7681" width="45.28515625" style="1624" customWidth="1"/>
    <col min="7682" max="7682" width="13.5703125" style="1624" customWidth="1"/>
    <col min="7683" max="7684" width="10.42578125" style="1624" customWidth="1"/>
    <col min="7685" max="7685" width="12" style="1624" customWidth="1"/>
    <col min="7686" max="7936" width="9.140625" style="1624"/>
    <col min="7937" max="7937" width="45.28515625" style="1624" customWidth="1"/>
    <col min="7938" max="7938" width="13.5703125" style="1624" customWidth="1"/>
    <col min="7939" max="7940" width="10.42578125" style="1624" customWidth="1"/>
    <col min="7941" max="7941" width="12" style="1624" customWidth="1"/>
    <col min="7942" max="8192" width="9.140625" style="1624"/>
    <col min="8193" max="8193" width="45.28515625" style="1624" customWidth="1"/>
    <col min="8194" max="8194" width="13.5703125" style="1624" customWidth="1"/>
    <col min="8195" max="8196" width="10.42578125" style="1624" customWidth="1"/>
    <col min="8197" max="8197" width="12" style="1624" customWidth="1"/>
    <col min="8198" max="8448" width="9.140625" style="1624"/>
    <col min="8449" max="8449" width="45.28515625" style="1624" customWidth="1"/>
    <col min="8450" max="8450" width="13.5703125" style="1624" customWidth="1"/>
    <col min="8451" max="8452" width="10.42578125" style="1624" customWidth="1"/>
    <col min="8453" max="8453" width="12" style="1624" customWidth="1"/>
    <col min="8454" max="8704" width="9.140625" style="1624"/>
    <col min="8705" max="8705" width="45.28515625" style="1624" customWidth="1"/>
    <col min="8706" max="8706" width="13.5703125" style="1624" customWidth="1"/>
    <col min="8707" max="8708" width="10.42578125" style="1624" customWidth="1"/>
    <col min="8709" max="8709" width="12" style="1624" customWidth="1"/>
    <col min="8710" max="8960" width="9.140625" style="1624"/>
    <col min="8961" max="8961" width="45.28515625" style="1624" customWidth="1"/>
    <col min="8962" max="8962" width="13.5703125" style="1624" customWidth="1"/>
    <col min="8963" max="8964" width="10.42578125" style="1624" customWidth="1"/>
    <col min="8965" max="8965" width="12" style="1624" customWidth="1"/>
    <col min="8966" max="9216" width="9.140625" style="1624"/>
    <col min="9217" max="9217" width="45.28515625" style="1624" customWidth="1"/>
    <col min="9218" max="9218" width="13.5703125" style="1624" customWidth="1"/>
    <col min="9219" max="9220" width="10.42578125" style="1624" customWidth="1"/>
    <col min="9221" max="9221" width="12" style="1624" customWidth="1"/>
    <col min="9222" max="9472" width="9.140625" style="1624"/>
    <col min="9473" max="9473" width="45.28515625" style="1624" customWidth="1"/>
    <col min="9474" max="9474" width="13.5703125" style="1624" customWidth="1"/>
    <col min="9475" max="9476" width="10.42578125" style="1624" customWidth="1"/>
    <col min="9477" max="9477" width="12" style="1624" customWidth="1"/>
    <col min="9478" max="9728" width="9.140625" style="1624"/>
    <col min="9729" max="9729" width="45.28515625" style="1624" customWidth="1"/>
    <col min="9730" max="9730" width="13.5703125" style="1624" customWidth="1"/>
    <col min="9731" max="9732" width="10.42578125" style="1624" customWidth="1"/>
    <col min="9733" max="9733" width="12" style="1624" customWidth="1"/>
    <col min="9734" max="9984" width="9.140625" style="1624"/>
    <col min="9985" max="9985" width="45.28515625" style="1624" customWidth="1"/>
    <col min="9986" max="9986" width="13.5703125" style="1624" customWidth="1"/>
    <col min="9987" max="9988" width="10.42578125" style="1624" customWidth="1"/>
    <col min="9989" max="9989" width="12" style="1624" customWidth="1"/>
    <col min="9990" max="10240" width="9.140625" style="1624"/>
    <col min="10241" max="10241" width="45.28515625" style="1624" customWidth="1"/>
    <col min="10242" max="10242" width="13.5703125" style="1624" customWidth="1"/>
    <col min="10243" max="10244" width="10.42578125" style="1624" customWidth="1"/>
    <col min="10245" max="10245" width="12" style="1624" customWidth="1"/>
    <col min="10246" max="10496" width="9.140625" style="1624"/>
    <col min="10497" max="10497" width="45.28515625" style="1624" customWidth="1"/>
    <col min="10498" max="10498" width="13.5703125" style="1624" customWidth="1"/>
    <col min="10499" max="10500" width="10.42578125" style="1624" customWidth="1"/>
    <col min="10501" max="10501" width="12" style="1624" customWidth="1"/>
    <col min="10502" max="10752" width="9.140625" style="1624"/>
    <col min="10753" max="10753" width="45.28515625" style="1624" customWidth="1"/>
    <col min="10754" max="10754" width="13.5703125" style="1624" customWidth="1"/>
    <col min="10755" max="10756" width="10.42578125" style="1624" customWidth="1"/>
    <col min="10757" max="10757" width="12" style="1624" customWidth="1"/>
    <col min="10758" max="11008" width="9.140625" style="1624"/>
    <col min="11009" max="11009" width="45.28515625" style="1624" customWidth="1"/>
    <col min="11010" max="11010" width="13.5703125" style="1624" customWidth="1"/>
    <col min="11011" max="11012" width="10.42578125" style="1624" customWidth="1"/>
    <col min="11013" max="11013" width="12" style="1624" customWidth="1"/>
    <col min="11014" max="11264" width="9.140625" style="1624"/>
    <col min="11265" max="11265" width="45.28515625" style="1624" customWidth="1"/>
    <col min="11266" max="11266" width="13.5703125" style="1624" customWidth="1"/>
    <col min="11267" max="11268" width="10.42578125" style="1624" customWidth="1"/>
    <col min="11269" max="11269" width="12" style="1624" customWidth="1"/>
    <col min="11270" max="11520" width="9.140625" style="1624"/>
    <col min="11521" max="11521" width="45.28515625" style="1624" customWidth="1"/>
    <col min="11522" max="11522" width="13.5703125" style="1624" customWidth="1"/>
    <col min="11523" max="11524" width="10.42578125" style="1624" customWidth="1"/>
    <col min="11525" max="11525" width="12" style="1624" customWidth="1"/>
    <col min="11526" max="11776" width="9.140625" style="1624"/>
    <col min="11777" max="11777" width="45.28515625" style="1624" customWidth="1"/>
    <col min="11778" max="11778" width="13.5703125" style="1624" customWidth="1"/>
    <col min="11779" max="11780" width="10.42578125" style="1624" customWidth="1"/>
    <col min="11781" max="11781" width="12" style="1624" customWidth="1"/>
    <col min="11782" max="12032" width="9.140625" style="1624"/>
    <col min="12033" max="12033" width="45.28515625" style="1624" customWidth="1"/>
    <col min="12034" max="12034" width="13.5703125" style="1624" customWidth="1"/>
    <col min="12035" max="12036" width="10.42578125" style="1624" customWidth="1"/>
    <col min="12037" max="12037" width="12" style="1624" customWidth="1"/>
    <col min="12038" max="12288" width="9.140625" style="1624"/>
    <col min="12289" max="12289" width="45.28515625" style="1624" customWidth="1"/>
    <col min="12290" max="12290" width="13.5703125" style="1624" customWidth="1"/>
    <col min="12291" max="12292" width="10.42578125" style="1624" customWidth="1"/>
    <col min="12293" max="12293" width="12" style="1624" customWidth="1"/>
    <col min="12294" max="12544" width="9.140625" style="1624"/>
    <col min="12545" max="12545" width="45.28515625" style="1624" customWidth="1"/>
    <col min="12546" max="12546" width="13.5703125" style="1624" customWidth="1"/>
    <col min="12547" max="12548" width="10.42578125" style="1624" customWidth="1"/>
    <col min="12549" max="12549" width="12" style="1624" customWidth="1"/>
    <col min="12550" max="12800" width="9.140625" style="1624"/>
    <col min="12801" max="12801" width="45.28515625" style="1624" customWidth="1"/>
    <col min="12802" max="12802" width="13.5703125" style="1624" customWidth="1"/>
    <col min="12803" max="12804" width="10.42578125" style="1624" customWidth="1"/>
    <col min="12805" max="12805" width="12" style="1624" customWidth="1"/>
    <col min="12806" max="13056" width="9.140625" style="1624"/>
    <col min="13057" max="13057" width="45.28515625" style="1624" customWidth="1"/>
    <col min="13058" max="13058" width="13.5703125" style="1624" customWidth="1"/>
    <col min="13059" max="13060" width="10.42578125" style="1624" customWidth="1"/>
    <col min="13061" max="13061" width="12" style="1624" customWidth="1"/>
    <col min="13062" max="13312" width="9.140625" style="1624"/>
    <col min="13313" max="13313" width="45.28515625" style="1624" customWidth="1"/>
    <col min="13314" max="13314" width="13.5703125" style="1624" customWidth="1"/>
    <col min="13315" max="13316" width="10.42578125" style="1624" customWidth="1"/>
    <col min="13317" max="13317" width="12" style="1624" customWidth="1"/>
    <col min="13318" max="13568" width="9.140625" style="1624"/>
    <col min="13569" max="13569" width="45.28515625" style="1624" customWidth="1"/>
    <col min="13570" max="13570" width="13.5703125" style="1624" customWidth="1"/>
    <col min="13571" max="13572" width="10.42578125" style="1624" customWidth="1"/>
    <col min="13573" max="13573" width="12" style="1624" customWidth="1"/>
    <col min="13574" max="13824" width="9.140625" style="1624"/>
    <col min="13825" max="13825" width="45.28515625" style="1624" customWidth="1"/>
    <col min="13826" max="13826" width="13.5703125" style="1624" customWidth="1"/>
    <col min="13827" max="13828" width="10.42578125" style="1624" customWidth="1"/>
    <col min="13829" max="13829" width="12" style="1624" customWidth="1"/>
    <col min="13830" max="14080" width="9.140625" style="1624"/>
    <col min="14081" max="14081" width="45.28515625" style="1624" customWidth="1"/>
    <col min="14082" max="14082" width="13.5703125" style="1624" customWidth="1"/>
    <col min="14083" max="14084" width="10.42578125" style="1624" customWidth="1"/>
    <col min="14085" max="14085" width="12" style="1624" customWidth="1"/>
    <col min="14086" max="14336" width="9.140625" style="1624"/>
    <col min="14337" max="14337" width="45.28515625" style="1624" customWidth="1"/>
    <col min="14338" max="14338" width="13.5703125" style="1624" customWidth="1"/>
    <col min="14339" max="14340" width="10.42578125" style="1624" customWidth="1"/>
    <col min="14341" max="14341" width="12" style="1624" customWidth="1"/>
    <col min="14342" max="14592" width="9.140625" style="1624"/>
    <col min="14593" max="14593" width="45.28515625" style="1624" customWidth="1"/>
    <col min="14594" max="14594" width="13.5703125" style="1624" customWidth="1"/>
    <col min="14595" max="14596" width="10.42578125" style="1624" customWidth="1"/>
    <col min="14597" max="14597" width="12" style="1624" customWidth="1"/>
    <col min="14598" max="14848" width="9.140625" style="1624"/>
    <col min="14849" max="14849" width="45.28515625" style="1624" customWidth="1"/>
    <col min="14850" max="14850" width="13.5703125" style="1624" customWidth="1"/>
    <col min="14851" max="14852" width="10.42578125" style="1624" customWidth="1"/>
    <col min="14853" max="14853" width="12" style="1624" customWidth="1"/>
    <col min="14854" max="15104" width="9.140625" style="1624"/>
    <col min="15105" max="15105" width="45.28515625" style="1624" customWidth="1"/>
    <col min="15106" max="15106" width="13.5703125" style="1624" customWidth="1"/>
    <col min="15107" max="15108" width="10.42578125" style="1624" customWidth="1"/>
    <col min="15109" max="15109" width="12" style="1624" customWidth="1"/>
    <col min="15110" max="15360" width="9.140625" style="1624"/>
    <col min="15361" max="15361" width="45.28515625" style="1624" customWidth="1"/>
    <col min="15362" max="15362" width="13.5703125" style="1624" customWidth="1"/>
    <col min="15363" max="15364" width="10.42578125" style="1624" customWidth="1"/>
    <col min="15365" max="15365" width="12" style="1624" customWidth="1"/>
    <col min="15366" max="15616" width="9.140625" style="1624"/>
    <col min="15617" max="15617" width="45.28515625" style="1624" customWidth="1"/>
    <col min="15618" max="15618" width="13.5703125" style="1624" customWidth="1"/>
    <col min="15619" max="15620" width="10.42578125" style="1624" customWidth="1"/>
    <col min="15621" max="15621" width="12" style="1624" customWidth="1"/>
    <col min="15622" max="15872" width="9.140625" style="1624"/>
    <col min="15873" max="15873" width="45.28515625" style="1624" customWidth="1"/>
    <col min="15874" max="15874" width="13.5703125" style="1624" customWidth="1"/>
    <col min="15875" max="15876" width="10.42578125" style="1624" customWidth="1"/>
    <col min="15877" max="15877" width="12" style="1624" customWidth="1"/>
    <col min="15878" max="16128" width="9.140625" style="1624"/>
    <col min="16129" max="16129" width="45.28515625" style="1624" customWidth="1"/>
    <col min="16130" max="16130" width="13.5703125" style="1624" customWidth="1"/>
    <col min="16131" max="16132" width="10.42578125" style="1624" customWidth="1"/>
    <col min="16133" max="16133" width="12" style="1624" customWidth="1"/>
    <col min="16134" max="16384" width="9.140625" style="1624"/>
  </cols>
  <sheetData>
    <row r="1" spans="1:8" ht="51.75" customHeight="1" thickBot="1" x14ac:dyDescent="0.3">
      <c r="A1" s="522" t="s">
        <v>463</v>
      </c>
      <c r="B1" s="523" t="s">
        <v>464</v>
      </c>
      <c r="C1" s="523" t="s">
        <v>465</v>
      </c>
      <c r="D1" s="523" t="s">
        <v>1016</v>
      </c>
      <c r="E1" s="524" t="s">
        <v>1017</v>
      </c>
      <c r="F1" s="524" t="s">
        <v>466</v>
      </c>
      <c r="G1" s="524" t="s">
        <v>467</v>
      </c>
      <c r="H1" s="709" t="s">
        <v>468</v>
      </c>
    </row>
    <row r="2" spans="1:8" ht="15.75" thickBot="1" x14ac:dyDescent="0.3">
      <c r="A2" s="710">
        <v>1</v>
      </c>
      <c r="B2" s="711">
        <v>2</v>
      </c>
      <c r="C2" s="711">
        <v>3</v>
      </c>
      <c r="D2" s="711">
        <v>4</v>
      </c>
      <c r="E2" s="712">
        <v>5</v>
      </c>
      <c r="F2" s="712">
        <v>9</v>
      </c>
      <c r="G2" s="712">
        <v>10</v>
      </c>
      <c r="H2" s="713">
        <v>11</v>
      </c>
    </row>
    <row r="3" spans="1:8" ht="21" customHeight="1" thickBot="1" x14ac:dyDescent="0.3">
      <c r="A3" s="714" t="s">
        <v>469</v>
      </c>
      <c r="B3" s="523"/>
      <c r="C3" s="523"/>
      <c r="D3" s="523"/>
      <c r="E3" s="524"/>
      <c r="F3" s="524"/>
      <c r="G3" s="524"/>
      <c r="H3" s="679"/>
    </row>
    <row r="4" spans="1:8" ht="25.5" customHeight="1" thickBot="1" x14ac:dyDescent="0.3">
      <c r="A4" s="715" t="s">
        <v>814</v>
      </c>
      <c r="B4" s="716">
        <v>299110</v>
      </c>
      <c r="C4" s="717" t="s">
        <v>1035</v>
      </c>
      <c r="D4" s="716">
        <v>150069</v>
      </c>
      <c r="E4" s="718">
        <v>161041</v>
      </c>
      <c r="F4" s="718">
        <v>12000</v>
      </c>
      <c r="G4" s="718">
        <v>236748</v>
      </c>
      <c r="H4" s="727">
        <v>236748</v>
      </c>
    </row>
    <row r="5" spans="1:8" ht="26.25" thickBot="1" x14ac:dyDescent="0.3">
      <c r="A5" s="715" t="s">
        <v>815</v>
      </c>
      <c r="B5" s="716">
        <v>108440</v>
      </c>
      <c r="C5" s="717" t="s">
        <v>1035</v>
      </c>
      <c r="D5" s="716">
        <v>7308</v>
      </c>
      <c r="E5" s="718">
        <f>B5-D5</f>
        <v>101132</v>
      </c>
      <c r="F5" s="718"/>
      <c r="G5" s="718">
        <v>108440</v>
      </c>
      <c r="H5" s="727">
        <v>108440</v>
      </c>
    </row>
    <row r="6" spans="1:8" ht="15.75" thickBot="1" x14ac:dyDescent="0.3">
      <c r="A6" s="715" t="s">
        <v>952</v>
      </c>
      <c r="B6" s="716">
        <v>226117</v>
      </c>
      <c r="C6" s="717" t="s">
        <v>1036</v>
      </c>
      <c r="D6" s="716">
        <v>999</v>
      </c>
      <c r="E6" s="718">
        <f>B6-D6</f>
        <v>225118</v>
      </c>
      <c r="F6" s="718"/>
      <c r="G6" s="718">
        <v>226117</v>
      </c>
      <c r="H6" s="727">
        <v>226117</v>
      </c>
    </row>
    <row r="7" spans="1:8" ht="15.75" thickBot="1" x14ac:dyDescent="0.3">
      <c r="A7" s="715" t="s">
        <v>1018</v>
      </c>
      <c r="B7" s="716">
        <v>73924</v>
      </c>
      <c r="C7" s="717" t="s">
        <v>1036</v>
      </c>
      <c r="D7" s="716">
        <v>2579</v>
      </c>
      <c r="E7" s="718">
        <f>B7-D7</f>
        <v>71345</v>
      </c>
      <c r="F7" s="718"/>
      <c r="G7" s="718">
        <v>73924</v>
      </c>
      <c r="H7" s="727">
        <v>73924</v>
      </c>
    </row>
    <row r="8" spans="1:8" ht="15.75" thickBot="1" x14ac:dyDescent="0.3">
      <c r="A8" s="715" t="s">
        <v>1019</v>
      </c>
      <c r="B8" s="716">
        <v>229654</v>
      </c>
      <c r="C8" s="717" t="s">
        <v>1036</v>
      </c>
      <c r="D8" s="716">
        <v>8735</v>
      </c>
      <c r="E8" s="718">
        <f>B8-D8</f>
        <v>220919</v>
      </c>
      <c r="F8" s="718"/>
      <c r="G8" s="718">
        <v>229654</v>
      </c>
      <c r="H8" s="727">
        <v>229654</v>
      </c>
    </row>
    <row r="9" spans="1:8" ht="15.75" thickBot="1" x14ac:dyDescent="0.3">
      <c r="A9" s="714"/>
      <c r="B9" s="525">
        <f>SUM(B4:B5)+B6+B7+B8</f>
        <v>937245</v>
      </c>
      <c r="C9" s="525"/>
      <c r="D9" s="525">
        <f>SUM(D4:D5)+D6+D7+D8</f>
        <v>169690</v>
      </c>
      <c r="E9" s="525">
        <f>SUM(E4:E5)+E6+E7+E8</f>
        <v>779555</v>
      </c>
      <c r="F9" s="525">
        <f>SUM(F4:F5)+F6+F7+F8</f>
        <v>12000</v>
      </c>
      <c r="G9" s="525">
        <f>SUM(G4:G5)+G6+G7+G8</f>
        <v>874883</v>
      </c>
      <c r="H9" s="525">
        <f>SUM(H4:H5)+H6+H7+H8</f>
        <v>874883</v>
      </c>
    </row>
    <row r="10" spans="1:8" x14ac:dyDescent="0.25">
      <c r="A10" s="719" t="s">
        <v>1020</v>
      </c>
      <c r="B10" s="720">
        <v>2000</v>
      </c>
      <c r="C10" s="721">
        <v>2025</v>
      </c>
      <c r="D10" s="720"/>
      <c r="E10" s="722">
        <v>2000</v>
      </c>
      <c r="F10" s="722">
        <v>2000</v>
      </c>
      <c r="G10" s="681"/>
      <c r="H10" s="1625"/>
    </row>
    <row r="11" spans="1:8" x14ac:dyDescent="0.25">
      <c r="A11" s="719" t="s">
        <v>1021</v>
      </c>
      <c r="B11" s="720">
        <v>2500</v>
      </c>
      <c r="C11" s="721">
        <v>2025</v>
      </c>
      <c r="D11" s="720"/>
      <c r="E11" s="722">
        <v>2500</v>
      </c>
      <c r="F11" s="722">
        <v>2500</v>
      </c>
      <c r="G11" s="1596"/>
      <c r="H11" s="1626"/>
    </row>
    <row r="12" spans="1:8" x14ac:dyDescent="0.25">
      <c r="A12" s="719" t="s">
        <v>1022</v>
      </c>
      <c r="B12" s="720">
        <v>31000</v>
      </c>
      <c r="C12" s="721">
        <v>2025</v>
      </c>
      <c r="D12" s="720"/>
      <c r="E12" s="722">
        <v>31000</v>
      </c>
      <c r="F12" s="722">
        <v>31000</v>
      </c>
      <c r="G12" s="1596"/>
      <c r="H12" s="1626"/>
    </row>
    <row r="13" spans="1:8" x14ac:dyDescent="0.25">
      <c r="A13" s="719" t="s">
        <v>1023</v>
      </c>
      <c r="B13" s="720">
        <v>2000</v>
      </c>
      <c r="C13" s="721">
        <v>2025</v>
      </c>
      <c r="D13" s="720"/>
      <c r="E13" s="722">
        <v>2000</v>
      </c>
      <c r="F13" s="722">
        <v>2000</v>
      </c>
      <c r="G13" s="1596"/>
      <c r="H13" s="1626"/>
    </row>
    <row r="14" spans="1:8" x14ac:dyDescent="0.25">
      <c r="A14" s="719" t="s">
        <v>1024</v>
      </c>
      <c r="B14" s="720">
        <v>2100</v>
      </c>
      <c r="C14" s="721">
        <v>2025</v>
      </c>
      <c r="D14" s="720"/>
      <c r="E14" s="722">
        <v>2100</v>
      </c>
      <c r="F14" s="722">
        <v>2100</v>
      </c>
      <c r="G14" s="1596"/>
      <c r="H14" s="1626"/>
    </row>
    <row r="15" spans="1:8" x14ac:dyDescent="0.25">
      <c r="A15" s="719"/>
      <c r="B15" s="720"/>
      <c r="C15" s="721" t="s">
        <v>953</v>
      </c>
      <c r="D15" s="720"/>
      <c r="E15" s="722"/>
      <c r="F15" s="722"/>
      <c r="G15" s="1596"/>
      <c r="H15" s="1626"/>
    </row>
    <row r="16" spans="1:8" x14ac:dyDescent="0.25">
      <c r="A16" s="682" t="s">
        <v>603</v>
      </c>
      <c r="B16" s="526">
        <f>SUM(B10:B14)</f>
        <v>39600</v>
      </c>
      <c r="C16" s="526"/>
      <c r="D16" s="526">
        <f>SUM(D10:D10)</f>
        <v>0</v>
      </c>
      <c r="E16" s="526">
        <f>SUM(E10:E15)</f>
        <v>39600</v>
      </c>
      <c r="F16" s="526">
        <f>SUM(F10:F15)</f>
        <v>39600</v>
      </c>
      <c r="G16" s="526">
        <f>SUM(G10:G10)</f>
        <v>0</v>
      </c>
      <c r="H16" s="526">
        <f>SUM(H10:H10)</f>
        <v>0</v>
      </c>
    </row>
    <row r="17" spans="1:8" ht="15.75" thickBot="1" x14ac:dyDescent="0.3">
      <c r="A17" s="527"/>
      <c r="B17" s="680"/>
      <c r="C17" s="723"/>
      <c r="D17" s="680"/>
      <c r="E17" s="680"/>
      <c r="F17" s="680"/>
      <c r="G17" s="683"/>
      <c r="H17" s="1627"/>
    </row>
    <row r="18" spans="1:8" ht="15.75" thickBot="1" x14ac:dyDescent="0.3">
      <c r="A18" s="528" t="s">
        <v>470</v>
      </c>
      <c r="B18" s="724">
        <f>B9+B16</f>
        <v>976845</v>
      </c>
      <c r="C18" s="725"/>
      <c r="D18" s="724">
        <f>D9+D16</f>
        <v>169690</v>
      </c>
      <c r="E18" s="724">
        <f>E9+E16</f>
        <v>819155</v>
      </c>
      <c r="F18" s="724">
        <f>F9+F16</f>
        <v>51600</v>
      </c>
      <c r="G18" s="724">
        <f>G9+G16</f>
        <v>874883</v>
      </c>
      <c r="H18" s="726">
        <f>SUM(H9)</f>
        <v>874883</v>
      </c>
    </row>
  </sheetData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L37"/>
  <sheetViews>
    <sheetView zoomScaleNormal="100" workbookViewId="0">
      <selection activeCell="H21" sqref="H21"/>
    </sheetView>
  </sheetViews>
  <sheetFormatPr defaultRowHeight="12.75" x14ac:dyDescent="0.2"/>
  <cols>
    <col min="1" max="1" width="42.85546875" customWidth="1"/>
    <col min="2" max="2" width="10" customWidth="1"/>
    <col min="3" max="3" width="10.7109375" bestFit="1" customWidth="1"/>
    <col min="4" max="4" width="10" customWidth="1"/>
    <col min="5" max="5" width="47.28515625" customWidth="1"/>
    <col min="6" max="6" width="10" customWidth="1"/>
    <col min="7" max="7" width="9.85546875" customWidth="1"/>
    <col min="8" max="8" width="11" customWidth="1"/>
    <col min="9" max="9" width="37.85546875" customWidth="1"/>
    <col min="10" max="10" width="10.42578125" bestFit="1" customWidth="1"/>
    <col min="11" max="11" width="10.5703125" bestFit="1" customWidth="1"/>
    <col min="12" max="12" width="10.7109375" customWidth="1"/>
  </cols>
  <sheetData>
    <row r="1" spans="1:12" ht="15" x14ac:dyDescent="0.25">
      <c r="A1" s="620"/>
      <c r="B1" s="600"/>
      <c r="C1" s="601"/>
      <c r="D1" s="601"/>
      <c r="E1" s="620"/>
      <c r="F1" s="600"/>
      <c r="G1" s="601"/>
      <c r="H1" s="601"/>
      <c r="I1" s="621"/>
      <c r="J1" s="600"/>
      <c r="K1" s="601"/>
      <c r="L1" s="603"/>
    </row>
    <row r="2" spans="1:12" ht="15" x14ac:dyDescent="0.25">
      <c r="A2" s="622"/>
      <c r="B2" s="1655" t="s">
        <v>105</v>
      </c>
      <c r="C2" s="1656"/>
      <c r="D2" s="1656"/>
      <c r="E2" s="622"/>
      <c r="F2" s="1655" t="s">
        <v>105</v>
      </c>
      <c r="G2" s="1656"/>
      <c r="H2" s="1656"/>
      <c r="I2" s="54"/>
      <c r="J2" s="1655" t="s">
        <v>105</v>
      </c>
      <c r="K2" s="1656"/>
      <c r="L2" s="1657"/>
    </row>
    <row r="3" spans="1:12" ht="15" x14ac:dyDescent="0.25">
      <c r="A3" s="920" t="s">
        <v>106</v>
      </c>
      <c r="B3" s="55">
        <v>2024</v>
      </c>
      <c r="C3" s="56">
        <v>2024</v>
      </c>
      <c r="D3" s="56">
        <v>2025</v>
      </c>
      <c r="E3" s="605" t="s">
        <v>107</v>
      </c>
      <c r="F3" s="55">
        <v>2024</v>
      </c>
      <c r="G3" s="55">
        <v>2024</v>
      </c>
      <c r="H3" s="56">
        <v>2025</v>
      </c>
      <c r="I3" s="57" t="s">
        <v>108</v>
      </c>
      <c r="J3" s="55">
        <v>2024</v>
      </c>
      <c r="K3" s="55">
        <v>2024</v>
      </c>
      <c r="L3" s="606">
        <v>2025</v>
      </c>
    </row>
    <row r="4" spans="1:12" ht="15" x14ac:dyDescent="0.25">
      <c r="A4" s="622"/>
      <c r="B4" s="55" t="s">
        <v>109</v>
      </c>
      <c r="C4" s="60" t="s">
        <v>110</v>
      </c>
      <c r="D4" s="56" t="s">
        <v>63</v>
      </c>
      <c r="E4" s="604"/>
      <c r="F4" s="55" t="s">
        <v>109</v>
      </c>
      <c r="G4" s="58" t="s">
        <v>110</v>
      </c>
      <c r="H4" s="60" t="s">
        <v>63</v>
      </c>
      <c r="I4" s="59"/>
      <c r="J4" s="55" t="s">
        <v>109</v>
      </c>
      <c r="K4" s="58" t="s">
        <v>110</v>
      </c>
      <c r="L4" s="607" t="s">
        <v>63</v>
      </c>
    </row>
    <row r="5" spans="1:12" ht="15" x14ac:dyDescent="0.25">
      <c r="A5" s="921"/>
      <c r="B5" s="61" t="s">
        <v>111</v>
      </c>
      <c r="C5" s="60" t="s">
        <v>111</v>
      </c>
      <c r="D5" s="61" t="s">
        <v>111</v>
      </c>
      <c r="E5" s="608"/>
      <c r="F5" s="61" t="s">
        <v>111</v>
      </c>
      <c r="G5" s="58" t="s">
        <v>111</v>
      </c>
      <c r="H5" s="60" t="s">
        <v>111</v>
      </c>
      <c r="I5" s="62"/>
      <c r="J5" s="61" t="s">
        <v>111</v>
      </c>
      <c r="K5" s="58" t="s">
        <v>111</v>
      </c>
      <c r="L5" s="607" t="s">
        <v>111</v>
      </c>
    </row>
    <row r="6" spans="1:12" x14ac:dyDescent="0.2">
      <c r="A6" s="623" t="s">
        <v>112</v>
      </c>
      <c r="B6" s="23">
        <v>267486</v>
      </c>
      <c r="C6" s="23">
        <v>290372</v>
      </c>
      <c r="D6" s="23">
        <v>357302</v>
      </c>
      <c r="E6" s="623" t="s">
        <v>113</v>
      </c>
      <c r="F6" s="23">
        <v>0</v>
      </c>
      <c r="G6" s="23">
        <v>0</v>
      </c>
      <c r="H6" s="23">
        <v>0</v>
      </c>
      <c r="I6" s="23" t="s">
        <v>114</v>
      </c>
      <c r="J6" s="23">
        <f t="shared" ref="J6:L11" si="0">B6+F6</f>
        <v>267486</v>
      </c>
      <c r="K6" s="23">
        <f t="shared" si="0"/>
        <v>290372</v>
      </c>
      <c r="L6" s="610">
        <f t="shared" si="0"/>
        <v>357302</v>
      </c>
    </row>
    <row r="7" spans="1:12" x14ac:dyDescent="0.2">
      <c r="A7" s="611" t="s">
        <v>115</v>
      </c>
      <c r="B7" s="10">
        <v>0</v>
      </c>
      <c r="C7" s="10"/>
      <c r="D7" s="10"/>
      <c r="E7" s="611" t="s">
        <v>116</v>
      </c>
      <c r="F7" s="10">
        <v>0</v>
      </c>
      <c r="G7" s="10">
        <v>0</v>
      </c>
      <c r="H7" s="10">
        <v>0</v>
      </c>
      <c r="I7" s="25" t="s">
        <v>117</v>
      </c>
      <c r="J7" s="23">
        <f t="shared" si="0"/>
        <v>0</v>
      </c>
      <c r="K7" s="23">
        <f t="shared" si="0"/>
        <v>0</v>
      </c>
      <c r="L7" s="610">
        <f t="shared" si="0"/>
        <v>0</v>
      </c>
    </row>
    <row r="8" spans="1:12" x14ac:dyDescent="0.2">
      <c r="A8" s="609" t="s">
        <v>118</v>
      </c>
      <c r="B8" s="10">
        <v>1351650</v>
      </c>
      <c r="C8" s="10">
        <v>1318276</v>
      </c>
      <c r="D8" s="10">
        <v>1448521</v>
      </c>
      <c r="E8" s="609" t="s">
        <v>119</v>
      </c>
      <c r="F8" s="10">
        <v>311243</v>
      </c>
      <c r="G8" s="10">
        <v>495583</v>
      </c>
      <c r="H8" s="10">
        <v>218955</v>
      </c>
      <c r="I8" s="10" t="s">
        <v>120</v>
      </c>
      <c r="J8" s="10">
        <f t="shared" si="0"/>
        <v>1662893</v>
      </c>
      <c r="K8" s="10">
        <f t="shared" si="0"/>
        <v>1813859</v>
      </c>
      <c r="L8" s="612">
        <f t="shared" si="0"/>
        <v>1667476</v>
      </c>
    </row>
    <row r="9" spans="1:12" x14ac:dyDescent="0.2">
      <c r="A9" s="609" t="s">
        <v>51</v>
      </c>
      <c r="B9" s="10">
        <v>0</v>
      </c>
      <c r="C9" s="10">
        <v>0</v>
      </c>
      <c r="D9" s="10">
        <v>0</v>
      </c>
      <c r="E9" s="609" t="s">
        <v>51</v>
      </c>
      <c r="F9" s="10">
        <v>0</v>
      </c>
      <c r="G9" s="10">
        <v>0</v>
      </c>
      <c r="H9" s="10">
        <v>0</v>
      </c>
      <c r="I9" s="63" t="s">
        <v>51</v>
      </c>
      <c r="J9" s="10">
        <f t="shared" si="0"/>
        <v>0</v>
      </c>
      <c r="K9" s="10">
        <f t="shared" si="0"/>
        <v>0</v>
      </c>
      <c r="L9" s="612">
        <f t="shared" si="0"/>
        <v>0</v>
      </c>
    </row>
    <row r="10" spans="1:12" x14ac:dyDescent="0.2">
      <c r="A10" s="611" t="s">
        <v>121</v>
      </c>
      <c r="B10" s="10">
        <v>13695</v>
      </c>
      <c r="C10" s="10">
        <v>14310</v>
      </c>
      <c r="D10" s="10">
        <v>6580</v>
      </c>
      <c r="E10" s="611" t="s">
        <v>121</v>
      </c>
      <c r="F10" s="10">
        <v>628223</v>
      </c>
      <c r="G10" s="10">
        <v>670816</v>
      </c>
      <c r="H10" s="10">
        <v>648659</v>
      </c>
      <c r="I10" s="25" t="s">
        <v>121</v>
      </c>
      <c r="J10" s="10">
        <f t="shared" si="0"/>
        <v>641918</v>
      </c>
      <c r="K10" s="10">
        <f t="shared" si="0"/>
        <v>685126</v>
      </c>
      <c r="L10" s="612">
        <f t="shared" si="0"/>
        <v>655239</v>
      </c>
    </row>
    <row r="11" spans="1:12" x14ac:dyDescent="0.2">
      <c r="A11" s="611" t="s">
        <v>537</v>
      </c>
      <c r="B11" s="10"/>
      <c r="C11" s="10"/>
      <c r="D11" s="10">
        <v>0</v>
      </c>
      <c r="E11" s="611" t="s">
        <v>538</v>
      </c>
      <c r="F11" s="10">
        <v>0</v>
      </c>
      <c r="G11" s="10"/>
      <c r="H11" s="10">
        <v>0</v>
      </c>
      <c r="I11" s="25" t="s">
        <v>539</v>
      </c>
      <c r="J11" s="10">
        <f t="shared" si="0"/>
        <v>0</v>
      </c>
      <c r="K11" s="10">
        <f t="shared" si="0"/>
        <v>0</v>
      </c>
      <c r="L11" s="612">
        <f t="shared" si="0"/>
        <v>0</v>
      </c>
    </row>
    <row r="12" spans="1:12" ht="13.5" thickBot="1" x14ac:dyDescent="0.25">
      <c r="A12" s="922" t="s">
        <v>122</v>
      </c>
      <c r="B12" s="494">
        <f>SUM(B6:B10)</f>
        <v>1632831</v>
      </c>
      <c r="C12" s="494">
        <f>SUM(C6:C10)</f>
        <v>1622958</v>
      </c>
      <c r="D12" s="494">
        <f>SUM(D6:D11)</f>
        <v>1812403</v>
      </c>
      <c r="E12" s="624" t="s">
        <v>123</v>
      </c>
      <c r="F12" s="617">
        <f>SUM(F6:F11)</f>
        <v>939466</v>
      </c>
      <c r="G12" s="617">
        <f>SUM(G6:G10)</f>
        <v>1166399</v>
      </c>
      <c r="H12" s="617">
        <f>SUM(H7:H11)</f>
        <v>867614</v>
      </c>
      <c r="I12" s="618" t="s">
        <v>124</v>
      </c>
      <c r="J12" s="617">
        <f>SUM(J6:J11)</f>
        <v>2572297</v>
      </c>
      <c r="K12" s="617">
        <f>SUM(K6:K10)</f>
        <v>2789357</v>
      </c>
      <c r="L12" s="619">
        <f>SUM(L6:L11)</f>
        <v>2680017</v>
      </c>
    </row>
    <row r="13" spans="1:12" ht="15" x14ac:dyDescent="0.25">
      <c r="A13" s="923"/>
      <c r="B13" s="51"/>
      <c r="C13" s="52"/>
      <c r="D13" s="52"/>
      <c r="E13" s="599"/>
      <c r="F13" s="600"/>
      <c r="G13" s="601"/>
      <c r="H13" s="601"/>
      <c r="I13" s="602"/>
      <c r="J13" s="600"/>
      <c r="K13" s="601"/>
      <c r="L13" s="603"/>
    </row>
    <row r="14" spans="1:12" ht="15" x14ac:dyDescent="0.25">
      <c r="A14" s="604"/>
      <c r="B14" s="1655" t="s">
        <v>105</v>
      </c>
      <c r="C14" s="1656"/>
      <c r="D14" s="1656"/>
      <c r="E14" s="604"/>
      <c r="F14" s="1655" t="s">
        <v>105</v>
      </c>
      <c r="G14" s="1656"/>
      <c r="H14" s="1656"/>
      <c r="I14" s="59"/>
      <c r="J14" s="1655" t="s">
        <v>105</v>
      </c>
      <c r="K14" s="1656"/>
      <c r="L14" s="1657"/>
    </row>
    <row r="15" spans="1:12" ht="15" x14ac:dyDescent="0.25">
      <c r="A15" s="605" t="s">
        <v>125</v>
      </c>
      <c r="B15" s="55">
        <v>2024</v>
      </c>
      <c r="C15" s="55">
        <v>2024</v>
      </c>
      <c r="D15" s="55">
        <v>2025</v>
      </c>
      <c r="E15" s="605" t="s">
        <v>126</v>
      </c>
      <c r="F15" s="55">
        <v>2024</v>
      </c>
      <c r="G15" s="55">
        <v>2024</v>
      </c>
      <c r="H15" s="56">
        <v>2025</v>
      </c>
      <c r="I15" s="57" t="s">
        <v>127</v>
      </c>
      <c r="J15" s="55">
        <v>2024</v>
      </c>
      <c r="K15" s="55">
        <v>2024</v>
      </c>
      <c r="L15" s="606">
        <v>2025</v>
      </c>
    </row>
    <row r="16" spans="1:12" ht="15" x14ac:dyDescent="0.25">
      <c r="A16" s="604"/>
      <c r="B16" s="55" t="s">
        <v>109</v>
      </c>
      <c r="C16" s="58" t="s">
        <v>110</v>
      </c>
      <c r="D16" s="56" t="s">
        <v>63</v>
      </c>
      <c r="E16" s="604"/>
      <c r="F16" s="55" t="s">
        <v>109</v>
      </c>
      <c r="G16" s="58" t="s">
        <v>110</v>
      </c>
      <c r="H16" s="60" t="s">
        <v>63</v>
      </c>
      <c r="I16" s="59"/>
      <c r="J16" s="55" t="s">
        <v>109</v>
      </c>
      <c r="K16" s="58" t="s">
        <v>110</v>
      </c>
      <c r="L16" s="607" t="s">
        <v>63</v>
      </c>
    </row>
    <row r="17" spans="1:12" ht="15" x14ac:dyDescent="0.25">
      <c r="A17" s="608"/>
      <c r="B17" s="61" t="s">
        <v>111</v>
      </c>
      <c r="C17" s="58" t="s">
        <v>111</v>
      </c>
      <c r="D17" s="61" t="s">
        <v>111</v>
      </c>
      <c r="E17" s="608"/>
      <c r="F17" s="61" t="s">
        <v>111</v>
      </c>
      <c r="G17" s="58" t="s">
        <v>111</v>
      </c>
      <c r="H17" s="60" t="s">
        <v>111</v>
      </c>
      <c r="I17" s="62"/>
      <c r="J17" s="61" t="s">
        <v>111</v>
      </c>
      <c r="K17" s="58" t="s">
        <v>111</v>
      </c>
      <c r="L17" s="607" t="s">
        <v>111</v>
      </c>
    </row>
    <row r="18" spans="1:12" x14ac:dyDescent="0.2">
      <c r="A18" s="924" t="s">
        <v>128</v>
      </c>
      <c r="B18" s="10">
        <v>268831</v>
      </c>
      <c r="C18" s="10">
        <v>304732</v>
      </c>
      <c r="D18" s="10">
        <v>363882</v>
      </c>
      <c r="E18" s="609" t="s">
        <v>129</v>
      </c>
      <c r="F18" s="10">
        <v>0</v>
      </c>
      <c r="G18" s="10">
        <v>0</v>
      </c>
      <c r="H18" s="10"/>
      <c r="I18" s="10" t="s">
        <v>130</v>
      </c>
      <c r="J18" s="23">
        <f t="shared" ref="J18:L21" si="1">B18+F18</f>
        <v>268831</v>
      </c>
      <c r="K18" s="23">
        <f t="shared" si="1"/>
        <v>304732</v>
      </c>
      <c r="L18" s="610">
        <f t="shared" si="1"/>
        <v>363882</v>
      </c>
    </row>
    <row r="19" spans="1:12" x14ac:dyDescent="0.2">
      <c r="A19" s="611" t="s">
        <v>131</v>
      </c>
      <c r="B19" s="10">
        <v>0</v>
      </c>
      <c r="C19" s="10">
        <v>0</v>
      </c>
      <c r="D19" s="10">
        <v>0</v>
      </c>
      <c r="E19" s="611" t="s">
        <v>132</v>
      </c>
      <c r="F19" s="10">
        <v>0</v>
      </c>
      <c r="G19" s="10">
        <v>0</v>
      </c>
      <c r="H19" s="10">
        <v>0</v>
      </c>
      <c r="I19" s="25" t="s">
        <v>133</v>
      </c>
      <c r="J19" s="23">
        <f t="shared" si="1"/>
        <v>0</v>
      </c>
      <c r="K19" s="23">
        <f t="shared" si="1"/>
        <v>0</v>
      </c>
      <c r="L19" s="610">
        <f t="shared" si="1"/>
        <v>0</v>
      </c>
    </row>
    <row r="20" spans="1:12" x14ac:dyDescent="0.2">
      <c r="A20" s="924" t="s">
        <v>134</v>
      </c>
      <c r="B20" s="10">
        <v>1078689</v>
      </c>
      <c r="C20" s="10">
        <v>1088418</v>
      </c>
      <c r="D20" s="10">
        <v>1147688</v>
      </c>
      <c r="E20" s="609" t="s">
        <v>135</v>
      </c>
      <c r="F20" s="10">
        <v>1024341</v>
      </c>
      <c r="G20" s="10">
        <v>1176335</v>
      </c>
      <c r="H20" s="10">
        <v>889145</v>
      </c>
      <c r="I20" s="10" t="s">
        <v>136</v>
      </c>
      <c r="J20" s="10">
        <f t="shared" si="1"/>
        <v>2103030</v>
      </c>
      <c r="K20" s="10">
        <f t="shared" si="1"/>
        <v>2264753</v>
      </c>
      <c r="L20" s="612">
        <f t="shared" si="1"/>
        <v>2036833</v>
      </c>
    </row>
    <row r="21" spans="1:12" x14ac:dyDescent="0.2">
      <c r="A21" s="925" t="s">
        <v>607</v>
      </c>
      <c r="B21" s="10">
        <v>200436</v>
      </c>
      <c r="C21" s="10">
        <v>219872</v>
      </c>
      <c r="D21" s="10">
        <v>279302</v>
      </c>
      <c r="E21" s="495" t="s">
        <v>607</v>
      </c>
      <c r="F21" s="10">
        <v>0</v>
      </c>
      <c r="G21" s="10">
        <v>0</v>
      </c>
      <c r="H21" s="10">
        <v>0</v>
      </c>
      <c r="I21" s="495" t="s">
        <v>607</v>
      </c>
      <c r="J21" s="10">
        <f t="shared" si="1"/>
        <v>200436</v>
      </c>
      <c r="K21" s="10">
        <f t="shared" si="1"/>
        <v>219872</v>
      </c>
      <c r="L21" s="613">
        <f t="shared" si="1"/>
        <v>279302</v>
      </c>
    </row>
    <row r="22" spans="1:12" ht="15.75" customHeight="1" x14ac:dyDescent="0.2">
      <c r="A22" s="926" t="s">
        <v>137</v>
      </c>
      <c r="B22" s="494">
        <v>0</v>
      </c>
      <c r="C22" s="494">
        <v>0</v>
      </c>
      <c r="D22" s="494">
        <v>0</v>
      </c>
      <c r="E22" s="614"/>
      <c r="F22" s="10"/>
      <c r="G22" s="10">
        <v>0</v>
      </c>
      <c r="H22" s="10">
        <v>0</v>
      </c>
      <c r="I22" s="10" t="s">
        <v>138</v>
      </c>
      <c r="J22" s="10">
        <v>0</v>
      </c>
      <c r="K22" s="10">
        <v>0</v>
      </c>
      <c r="L22" s="615">
        <f>D22+H22</f>
        <v>0</v>
      </c>
    </row>
    <row r="23" spans="1:12" ht="13.5" thickBot="1" x14ac:dyDescent="0.25">
      <c r="A23" s="927" t="s">
        <v>139</v>
      </c>
      <c r="B23" s="494">
        <f>B18+B20+B21</f>
        <v>1547956</v>
      </c>
      <c r="C23" s="494">
        <f>C18+C20+C21</f>
        <v>1613022</v>
      </c>
      <c r="D23" s="494">
        <f>D18+D20+D21</f>
        <v>1790872</v>
      </c>
      <c r="E23" s="616" t="s">
        <v>140</v>
      </c>
      <c r="F23" s="617">
        <f>F18+F20+F21</f>
        <v>1024341</v>
      </c>
      <c r="G23" s="617">
        <f>G18+G20+G21</f>
        <v>1176335</v>
      </c>
      <c r="H23" s="617">
        <f>H18+H20+H21</f>
        <v>889145</v>
      </c>
      <c r="I23" s="618" t="s">
        <v>141</v>
      </c>
      <c r="J23" s="617">
        <f>J18+J20+J21</f>
        <v>2572297</v>
      </c>
      <c r="K23" s="617">
        <f>K18+K19+K20+K21</f>
        <v>2789357</v>
      </c>
      <c r="L23" s="619">
        <f>L18+L20+L21</f>
        <v>2680017</v>
      </c>
    </row>
    <row r="24" spans="1:12" x14ac:dyDescent="0.2">
      <c r="A24" s="928"/>
      <c r="B24" s="51"/>
      <c r="C24" s="52"/>
      <c r="D24" s="52"/>
      <c r="E24" s="625"/>
      <c r="F24" s="600"/>
      <c r="G24" s="601"/>
      <c r="H24" s="601"/>
      <c r="I24" s="626"/>
      <c r="J24" s="600"/>
      <c r="K24" s="601"/>
      <c r="L24" s="603"/>
    </row>
    <row r="25" spans="1:12" x14ac:dyDescent="0.2">
      <c r="A25" s="627"/>
      <c r="B25" s="1655" t="s">
        <v>105</v>
      </c>
      <c r="C25" s="1656"/>
      <c r="D25" s="1656"/>
      <c r="E25" s="627"/>
      <c r="F25" s="1655" t="s">
        <v>105</v>
      </c>
      <c r="G25" s="1656"/>
      <c r="H25" s="1656"/>
      <c r="I25" s="65"/>
      <c r="J25" s="1655" t="s">
        <v>105</v>
      </c>
      <c r="K25" s="1656"/>
      <c r="L25" s="1657"/>
    </row>
    <row r="26" spans="1:12" ht="15.75" x14ac:dyDescent="0.25">
      <c r="A26" s="628" t="s">
        <v>142</v>
      </c>
      <c r="B26" s="55">
        <v>2024</v>
      </c>
      <c r="C26" s="55">
        <v>2024</v>
      </c>
      <c r="D26" s="55">
        <v>2025</v>
      </c>
      <c r="E26" s="628" t="s">
        <v>143</v>
      </c>
      <c r="F26" s="55">
        <v>2024</v>
      </c>
      <c r="G26" s="55">
        <v>2024</v>
      </c>
      <c r="H26" s="56">
        <v>2025</v>
      </c>
      <c r="I26" s="586" t="s">
        <v>144</v>
      </c>
      <c r="J26" s="55">
        <v>2024</v>
      </c>
      <c r="K26" s="55">
        <v>2024</v>
      </c>
      <c r="L26" s="606">
        <v>2025</v>
      </c>
    </row>
    <row r="27" spans="1:12" ht="15" x14ac:dyDescent="0.25">
      <c r="A27" s="627"/>
      <c r="B27" s="55" t="s">
        <v>109</v>
      </c>
      <c r="C27" s="58" t="s">
        <v>110</v>
      </c>
      <c r="D27" s="56" t="s">
        <v>63</v>
      </c>
      <c r="E27" s="627"/>
      <c r="F27" s="55" t="s">
        <v>109</v>
      </c>
      <c r="G27" s="58" t="s">
        <v>110</v>
      </c>
      <c r="H27" s="60" t="s">
        <v>63</v>
      </c>
      <c r="I27" s="65"/>
      <c r="J27" s="55" t="s">
        <v>109</v>
      </c>
      <c r="K27" s="58" t="s">
        <v>110</v>
      </c>
      <c r="L27" s="607" t="s">
        <v>63</v>
      </c>
    </row>
    <row r="28" spans="1:12" ht="15" x14ac:dyDescent="0.25">
      <c r="A28" s="629"/>
      <c r="B28" s="61" t="s">
        <v>111</v>
      </c>
      <c r="C28" s="58" t="s">
        <v>111</v>
      </c>
      <c r="D28" s="61" t="s">
        <v>111</v>
      </c>
      <c r="E28" s="629"/>
      <c r="F28" s="61" t="s">
        <v>111</v>
      </c>
      <c r="G28" s="58" t="s">
        <v>111</v>
      </c>
      <c r="H28" s="60" t="s">
        <v>111</v>
      </c>
      <c r="I28" s="66"/>
      <c r="J28" s="61" t="s">
        <v>111</v>
      </c>
      <c r="K28" s="58" t="s">
        <v>111</v>
      </c>
      <c r="L28" s="607" t="s">
        <v>111</v>
      </c>
    </row>
    <row r="29" spans="1:12" ht="13.5" thickBot="1" x14ac:dyDescent="0.25">
      <c r="A29" s="929" t="s">
        <v>145</v>
      </c>
      <c r="B29" s="930">
        <f>B12-B23</f>
        <v>84875</v>
      </c>
      <c r="C29" s="930">
        <f>C12-C23</f>
        <v>9936</v>
      </c>
      <c r="D29" s="930">
        <f>D12-D23</f>
        <v>21531</v>
      </c>
      <c r="E29" s="931" t="s">
        <v>146</v>
      </c>
      <c r="F29" s="930">
        <f>F12-F23</f>
        <v>-84875</v>
      </c>
      <c r="G29" s="930">
        <f>G12-G23</f>
        <v>-9936</v>
      </c>
      <c r="H29" s="930">
        <f>H12-H23</f>
        <v>-21531</v>
      </c>
      <c r="I29" s="932" t="s">
        <v>540</v>
      </c>
      <c r="J29" s="930">
        <f>J12-J23</f>
        <v>0</v>
      </c>
      <c r="K29" s="930">
        <f>K12-K23</f>
        <v>0</v>
      </c>
      <c r="L29" s="933">
        <f>L12-L23</f>
        <v>0</v>
      </c>
    </row>
    <row r="30" spans="1:12" ht="15" x14ac:dyDescent="0.25">
      <c r="A30" s="53"/>
      <c r="B30" s="64"/>
      <c r="C30" s="64"/>
      <c r="D30" s="64"/>
      <c r="E30" s="53"/>
      <c r="F30" s="53"/>
      <c r="G30" s="53"/>
      <c r="H30" s="53"/>
      <c r="I30" s="53"/>
      <c r="J30" s="53"/>
      <c r="K30" s="53"/>
      <c r="L30" s="53"/>
    </row>
    <row r="31" spans="1:12" ht="15" x14ac:dyDescent="0.25">
      <c r="A31" s="67"/>
      <c r="B31" s="67"/>
      <c r="C31" s="53"/>
      <c r="D31" s="53"/>
      <c r="E31" s="53"/>
      <c r="F31" s="53"/>
      <c r="G31" s="53"/>
      <c r="H31" s="53"/>
      <c r="I31" s="53"/>
      <c r="J31" s="53"/>
      <c r="K31" s="53"/>
      <c r="L31" s="53"/>
    </row>
    <row r="32" spans="1:12" ht="15" x14ac:dyDescent="0.25">
      <c r="A32" s="67"/>
      <c r="B32" s="67"/>
      <c r="C32" s="53"/>
      <c r="D32" s="53"/>
      <c r="E32" s="53"/>
      <c r="F32" s="53"/>
      <c r="G32" s="53"/>
      <c r="H32" s="53"/>
      <c r="I32" s="53"/>
      <c r="J32" s="53"/>
      <c r="K32" s="53"/>
      <c r="L32" s="53"/>
    </row>
    <row r="33" spans="1:12" ht="15" x14ac:dyDescent="0.25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</row>
    <row r="34" spans="1:12" ht="15" x14ac:dyDescent="0.25">
      <c r="A34" s="68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</row>
    <row r="35" spans="1:12" ht="15" x14ac:dyDescent="0.25">
      <c r="A35" s="69"/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</row>
    <row r="36" spans="1:12" ht="15" x14ac:dyDescent="0.25"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</row>
    <row r="37" spans="1:12" ht="15" x14ac:dyDescent="0.25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</row>
  </sheetData>
  <mergeCells count="9">
    <mergeCell ref="B25:D25"/>
    <mergeCell ref="F25:H25"/>
    <mergeCell ref="J25:L25"/>
    <mergeCell ref="B2:D2"/>
    <mergeCell ref="F2:H2"/>
    <mergeCell ref="J2:L2"/>
    <mergeCell ref="B14:D14"/>
    <mergeCell ref="F14:H14"/>
    <mergeCell ref="J14:L14"/>
  </mergeCells>
  <printOptions horizontalCentered="1" verticalCentered="1" gridLines="1"/>
  <pageMargins left="0" right="0" top="0.98425196850393704" bottom="0.98425196850393704" header="0.51181102362204722" footer="0.51181102362204722"/>
  <pageSetup paperSize="9" scale="59" orientation="landscape" blackAndWhite="1" verticalDpi="150" r:id="rId1"/>
  <headerFooter alignWithMargins="0">
    <oddHeader xml:space="preserve">&amp;C&amp;"Times New Roman CE,Normál"&amp;12Simontornya Város Önkormányzatának 2025. évi működési - felhalmozási egyensúlya&amp;R&amp;"Times New Roman CE,Normál"&amp;11 2. sz. melléklete </oddHeader>
    <oddFooter>&amp;L&amp;"Times New Roman CE,Normál"&amp;D/&amp;T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N23"/>
  <sheetViews>
    <sheetView topLeftCell="A4" zoomScaleNormal="100" workbookViewId="0">
      <selection activeCell="X9" sqref="X9"/>
    </sheetView>
  </sheetViews>
  <sheetFormatPr defaultRowHeight="12.75" x14ac:dyDescent="0.2"/>
  <cols>
    <col min="1" max="1" width="6.42578125" style="529" customWidth="1"/>
    <col min="2" max="2" width="53.42578125" style="529" customWidth="1"/>
    <col min="3" max="3" width="11.28515625" style="529" bestFit="1" customWidth="1"/>
    <col min="4" max="4" width="11.140625" style="529" customWidth="1"/>
    <col min="5" max="7" width="10.5703125" style="529" customWidth="1"/>
    <col min="8" max="8" width="11.42578125" style="529" customWidth="1"/>
    <col min="9" max="9" width="9.42578125" style="531" bestFit="1" customWidth="1"/>
    <col min="10" max="253" width="9.140625" style="529"/>
    <col min="254" max="254" width="6.42578125" style="529" customWidth="1"/>
    <col min="255" max="255" width="53.42578125" style="529" customWidth="1"/>
    <col min="256" max="256" width="11.28515625" style="529" bestFit="1" customWidth="1"/>
    <col min="257" max="257" width="11.140625" style="529" customWidth="1"/>
    <col min="258" max="261" width="10.5703125" style="529" customWidth="1"/>
    <col min="262" max="263" width="11.42578125" style="529" customWidth="1"/>
    <col min="264" max="264" width="10.5703125" style="529" customWidth="1"/>
    <col min="265" max="265" width="9.42578125" style="529" bestFit="1" customWidth="1"/>
    <col min="266" max="509" width="9.140625" style="529"/>
    <col min="510" max="510" width="6.42578125" style="529" customWidth="1"/>
    <col min="511" max="511" width="53.42578125" style="529" customWidth="1"/>
    <col min="512" max="512" width="11.28515625" style="529" bestFit="1" customWidth="1"/>
    <col min="513" max="513" width="11.140625" style="529" customWidth="1"/>
    <col min="514" max="517" width="10.5703125" style="529" customWidth="1"/>
    <col min="518" max="519" width="11.42578125" style="529" customWidth="1"/>
    <col min="520" max="520" width="10.5703125" style="529" customWidth="1"/>
    <col min="521" max="521" width="9.42578125" style="529" bestFit="1" customWidth="1"/>
    <col min="522" max="765" width="9.140625" style="529"/>
    <col min="766" max="766" width="6.42578125" style="529" customWidth="1"/>
    <col min="767" max="767" width="53.42578125" style="529" customWidth="1"/>
    <col min="768" max="768" width="11.28515625" style="529" bestFit="1" customWidth="1"/>
    <col min="769" max="769" width="11.140625" style="529" customWidth="1"/>
    <col min="770" max="773" width="10.5703125" style="529" customWidth="1"/>
    <col min="774" max="775" width="11.42578125" style="529" customWidth="1"/>
    <col min="776" max="776" width="10.5703125" style="529" customWidth="1"/>
    <col min="777" max="777" width="9.42578125" style="529" bestFit="1" customWidth="1"/>
    <col min="778" max="1021" width="9.140625" style="529"/>
    <col min="1022" max="1022" width="6.42578125" style="529" customWidth="1"/>
    <col min="1023" max="1023" width="53.42578125" style="529" customWidth="1"/>
    <col min="1024" max="1024" width="11.28515625" style="529" bestFit="1" customWidth="1"/>
    <col min="1025" max="1025" width="11.140625" style="529" customWidth="1"/>
    <col min="1026" max="1029" width="10.5703125" style="529" customWidth="1"/>
    <col min="1030" max="1031" width="11.42578125" style="529" customWidth="1"/>
    <col min="1032" max="1032" width="10.5703125" style="529" customWidth="1"/>
    <col min="1033" max="1033" width="9.42578125" style="529" bestFit="1" customWidth="1"/>
    <col min="1034" max="1277" width="9.140625" style="529"/>
    <col min="1278" max="1278" width="6.42578125" style="529" customWidth="1"/>
    <col min="1279" max="1279" width="53.42578125" style="529" customWidth="1"/>
    <col min="1280" max="1280" width="11.28515625" style="529" bestFit="1" customWidth="1"/>
    <col min="1281" max="1281" width="11.140625" style="529" customWidth="1"/>
    <col min="1282" max="1285" width="10.5703125" style="529" customWidth="1"/>
    <col min="1286" max="1287" width="11.42578125" style="529" customWidth="1"/>
    <col min="1288" max="1288" width="10.5703125" style="529" customWidth="1"/>
    <col min="1289" max="1289" width="9.42578125" style="529" bestFit="1" customWidth="1"/>
    <col min="1290" max="1533" width="9.140625" style="529"/>
    <col min="1534" max="1534" width="6.42578125" style="529" customWidth="1"/>
    <col min="1535" max="1535" width="53.42578125" style="529" customWidth="1"/>
    <col min="1536" max="1536" width="11.28515625" style="529" bestFit="1" customWidth="1"/>
    <col min="1537" max="1537" width="11.140625" style="529" customWidth="1"/>
    <col min="1538" max="1541" width="10.5703125" style="529" customWidth="1"/>
    <col min="1542" max="1543" width="11.42578125" style="529" customWidth="1"/>
    <col min="1544" max="1544" width="10.5703125" style="529" customWidth="1"/>
    <col min="1545" max="1545" width="9.42578125" style="529" bestFit="1" customWidth="1"/>
    <col min="1546" max="1789" width="9.140625" style="529"/>
    <col min="1790" max="1790" width="6.42578125" style="529" customWidth="1"/>
    <col min="1791" max="1791" width="53.42578125" style="529" customWidth="1"/>
    <col min="1792" max="1792" width="11.28515625" style="529" bestFit="1" customWidth="1"/>
    <col min="1793" max="1793" width="11.140625" style="529" customWidth="1"/>
    <col min="1794" max="1797" width="10.5703125" style="529" customWidth="1"/>
    <col min="1798" max="1799" width="11.42578125" style="529" customWidth="1"/>
    <col min="1800" max="1800" width="10.5703125" style="529" customWidth="1"/>
    <col min="1801" max="1801" width="9.42578125" style="529" bestFit="1" customWidth="1"/>
    <col min="1802" max="2045" width="9.140625" style="529"/>
    <col min="2046" max="2046" width="6.42578125" style="529" customWidth="1"/>
    <col min="2047" max="2047" width="53.42578125" style="529" customWidth="1"/>
    <col min="2048" max="2048" width="11.28515625" style="529" bestFit="1" customWidth="1"/>
    <col min="2049" max="2049" width="11.140625" style="529" customWidth="1"/>
    <col min="2050" max="2053" width="10.5703125" style="529" customWidth="1"/>
    <col min="2054" max="2055" width="11.42578125" style="529" customWidth="1"/>
    <col min="2056" max="2056" width="10.5703125" style="529" customWidth="1"/>
    <col min="2057" max="2057" width="9.42578125" style="529" bestFit="1" customWidth="1"/>
    <col min="2058" max="2301" width="9.140625" style="529"/>
    <col min="2302" max="2302" width="6.42578125" style="529" customWidth="1"/>
    <col min="2303" max="2303" width="53.42578125" style="529" customWidth="1"/>
    <col min="2304" max="2304" width="11.28515625" style="529" bestFit="1" customWidth="1"/>
    <col min="2305" max="2305" width="11.140625" style="529" customWidth="1"/>
    <col min="2306" max="2309" width="10.5703125" style="529" customWidth="1"/>
    <col min="2310" max="2311" width="11.42578125" style="529" customWidth="1"/>
    <col min="2312" max="2312" width="10.5703125" style="529" customWidth="1"/>
    <col min="2313" max="2313" width="9.42578125" style="529" bestFit="1" customWidth="1"/>
    <col min="2314" max="2557" width="9.140625" style="529"/>
    <col min="2558" max="2558" width="6.42578125" style="529" customWidth="1"/>
    <col min="2559" max="2559" width="53.42578125" style="529" customWidth="1"/>
    <col min="2560" max="2560" width="11.28515625" style="529" bestFit="1" customWidth="1"/>
    <col min="2561" max="2561" width="11.140625" style="529" customWidth="1"/>
    <col min="2562" max="2565" width="10.5703125" style="529" customWidth="1"/>
    <col min="2566" max="2567" width="11.42578125" style="529" customWidth="1"/>
    <col min="2568" max="2568" width="10.5703125" style="529" customWidth="1"/>
    <col min="2569" max="2569" width="9.42578125" style="529" bestFit="1" customWidth="1"/>
    <col min="2570" max="2813" width="9.140625" style="529"/>
    <col min="2814" max="2814" width="6.42578125" style="529" customWidth="1"/>
    <col min="2815" max="2815" width="53.42578125" style="529" customWidth="1"/>
    <col min="2816" max="2816" width="11.28515625" style="529" bestFit="1" customWidth="1"/>
    <col min="2817" max="2817" width="11.140625" style="529" customWidth="1"/>
    <col min="2818" max="2821" width="10.5703125" style="529" customWidth="1"/>
    <col min="2822" max="2823" width="11.42578125" style="529" customWidth="1"/>
    <col min="2824" max="2824" width="10.5703125" style="529" customWidth="1"/>
    <col min="2825" max="2825" width="9.42578125" style="529" bestFit="1" customWidth="1"/>
    <col min="2826" max="3069" width="9.140625" style="529"/>
    <col min="3070" max="3070" width="6.42578125" style="529" customWidth="1"/>
    <col min="3071" max="3071" width="53.42578125" style="529" customWidth="1"/>
    <col min="3072" max="3072" width="11.28515625" style="529" bestFit="1" customWidth="1"/>
    <col min="3073" max="3073" width="11.140625" style="529" customWidth="1"/>
    <col min="3074" max="3077" width="10.5703125" style="529" customWidth="1"/>
    <col min="3078" max="3079" width="11.42578125" style="529" customWidth="1"/>
    <col min="3080" max="3080" width="10.5703125" style="529" customWidth="1"/>
    <col min="3081" max="3081" width="9.42578125" style="529" bestFit="1" customWidth="1"/>
    <col min="3082" max="3325" width="9.140625" style="529"/>
    <col min="3326" max="3326" width="6.42578125" style="529" customWidth="1"/>
    <col min="3327" max="3327" width="53.42578125" style="529" customWidth="1"/>
    <col min="3328" max="3328" width="11.28515625" style="529" bestFit="1" customWidth="1"/>
    <col min="3329" max="3329" width="11.140625" style="529" customWidth="1"/>
    <col min="3330" max="3333" width="10.5703125" style="529" customWidth="1"/>
    <col min="3334" max="3335" width="11.42578125" style="529" customWidth="1"/>
    <col min="3336" max="3336" width="10.5703125" style="529" customWidth="1"/>
    <col min="3337" max="3337" width="9.42578125" style="529" bestFit="1" customWidth="1"/>
    <col min="3338" max="3581" width="9.140625" style="529"/>
    <col min="3582" max="3582" width="6.42578125" style="529" customWidth="1"/>
    <col min="3583" max="3583" width="53.42578125" style="529" customWidth="1"/>
    <col min="3584" max="3584" width="11.28515625" style="529" bestFit="1" customWidth="1"/>
    <col min="3585" max="3585" width="11.140625" style="529" customWidth="1"/>
    <col min="3586" max="3589" width="10.5703125" style="529" customWidth="1"/>
    <col min="3590" max="3591" width="11.42578125" style="529" customWidth="1"/>
    <col min="3592" max="3592" width="10.5703125" style="529" customWidth="1"/>
    <col min="3593" max="3593" width="9.42578125" style="529" bestFit="1" customWidth="1"/>
    <col min="3594" max="3837" width="9.140625" style="529"/>
    <col min="3838" max="3838" width="6.42578125" style="529" customWidth="1"/>
    <col min="3839" max="3839" width="53.42578125" style="529" customWidth="1"/>
    <col min="3840" max="3840" width="11.28515625" style="529" bestFit="1" customWidth="1"/>
    <col min="3841" max="3841" width="11.140625" style="529" customWidth="1"/>
    <col min="3842" max="3845" width="10.5703125" style="529" customWidth="1"/>
    <col min="3846" max="3847" width="11.42578125" style="529" customWidth="1"/>
    <col min="3848" max="3848" width="10.5703125" style="529" customWidth="1"/>
    <col min="3849" max="3849" width="9.42578125" style="529" bestFit="1" customWidth="1"/>
    <col min="3850" max="4093" width="9.140625" style="529"/>
    <col min="4094" max="4094" width="6.42578125" style="529" customWidth="1"/>
    <col min="4095" max="4095" width="53.42578125" style="529" customWidth="1"/>
    <col min="4096" max="4096" width="11.28515625" style="529" bestFit="1" customWidth="1"/>
    <col min="4097" max="4097" width="11.140625" style="529" customWidth="1"/>
    <col min="4098" max="4101" width="10.5703125" style="529" customWidth="1"/>
    <col min="4102" max="4103" width="11.42578125" style="529" customWidth="1"/>
    <col min="4104" max="4104" width="10.5703125" style="529" customWidth="1"/>
    <col min="4105" max="4105" width="9.42578125" style="529" bestFit="1" customWidth="1"/>
    <col min="4106" max="4349" width="9.140625" style="529"/>
    <col min="4350" max="4350" width="6.42578125" style="529" customWidth="1"/>
    <col min="4351" max="4351" width="53.42578125" style="529" customWidth="1"/>
    <col min="4352" max="4352" width="11.28515625" style="529" bestFit="1" customWidth="1"/>
    <col min="4353" max="4353" width="11.140625" style="529" customWidth="1"/>
    <col min="4354" max="4357" width="10.5703125" style="529" customWidth="1"/>
    <col min="4358" max="4359" width="11.42578125" style="529" customWidth="1"/>
    <col min="4360" max="4360" width="10.5703125" style="529" customWidth="1"/>
    <col min="4361" max="4361" width="9.42578125" style="529" bestFit="1" customWidth="1"/>
    <col min="4362" max="4605" width="9.140625" style="529"/>
    <col min="4606" max="4606" width="6.42578125" style="529" customWidth="1"/>
    <col min="4607" max="4607" width="53.42578125" style="529" customWidth="1"/>
    <col min="4608" max="4608" width="11.28515625" style="529" bestFit="1" customWidth="1"/>
    <col min="4609" max="4609" width="11.140625" style="529" customWidth="1"/>
    <col min="4610" max="4613" width="10.5703125" style="529" customWidth="1"/>
    <col min="4614" max="4615" width="11.42578125" style="529" customWidth="1"/>
    <col min="4616" max="4616" width="10.5703125" style="529" customWidth="1"/>
    <col min="4617" max="4617" width="9.42578125" style="529" bestFit="1" customWidth="1"/>
    <col min="4618" max="4861" width="9.140625" style="529"/>
    <col min="4862" max="4862" width="6.42578125" style="529" customWidth="1"/>
    <col min="4863" max="4863" width="53.42578125" style="529" customWidth="1"/>
    <col min="4864" max="4864" width="11.28515625" style="529" bestFit="1" customWidth="1"/>
    <col min="4865" max="4865" width="11.140625" style="529" customWidth="1"/>
    <col min="4866" max="4869" width="10.5703125" style="529" customWidth="1"/>
    <col min="4870" max="4871" width="11.42578125" style="529" customWidth="1"/>
    <col min="4872" max="4872" width="10.5703125" style="529" customWidth="1"/>
    <col min="4873" max="4873" width="9.42578125" style="529" bestFit="1" customWidth="1"/>
    <col min="4874" max="5117" width="9.140625" style="529"/>
    <col min="5118" max="5118" width="6.42578125" style="529" customWidth="1"/>
    <col min="5119" max="5119" width="53.42578125" style="529" customWidth="1"/>
    <col min="5120" max="5120" width="11.28515625" style="529" bestFit="1" customWidth="1"/>
    <col min="5121" max="5121" width="11.140625" style="529" customWidth="1"/>
    <col min="5122" max="5125" width="10.5703125" style="529" customWidth="1"/>
    <col min="5126" max="5127" width="11.42578125" style="529" customWidth="1"/>
    <col min="5128" max="5128" width="10.5703125" style="529" customWidth="1"/>
    <col min="5129" max="5129" width="9.42578125" style="529" bestFit="1" customWidth="1"/>
    <col min="5130" max="5373" width="9.140625" style="529"/>
    <col min="5374" max="5374" width="6.42578125" style="529" customWidth="1"/>
    <col min="5375" max="5375" width="53.42578125" style="529" customWidth="1"/>
    <col min="5376" max="5376" width="11.28515625" style="529" bestFit="1" customWidth="1"/>
    <col min="5377" max="5377" width="11.140625" style="529" customWidth="1"/>
    <col min="5378" max="5381" width="10.5703125" style="529" customWidth="1"/>
    <col min="5382" max="5383" width="11.42578125" style="529" customWidth="1"/>
    <col min="5384" max="5384" width="10.5703125" style="529" customWidth="1"/>
    <col min="5385" max="5385" width="9.42578125" style="529" bestFit="1" customWidth="1"/>
    <col min="5386" max="5629" width="9.140625" style="529"/>
    <col min="5630" max="5630" width="6.42578125" style="529" customWidth="1"/>
    <col min="5631" max="5631" width="53.42578125" style="529" customWidth="1"/>
    <col min="5632" max="5632" width="11.28515625" style="529" bestFit="1" customWidth="1"/>
    <col min="5633" max="5633" width="11.140625" style="529" customWidth="1"/>
    <col min="5634" max="5637" width="10.5703125" style="529" customWidth="1"/>
    <col min="5638" max="5639" width="11.42578125" style="529" customWidth="1"/>
    <col min="5640" max="5640" width="10.5703125" style="529" customWidth="1"/>
    <col min="5641" max="5641" width="9.42578125" style="529" bestFit="1" customWidth="1"/>
    <col min="5642" max="5885" width="9.140625" style="529"/>
    <col min="5886" max="5886" width="6.42578125" style="529" customWidth="1"/>
    <col min="5887" max="5887" width="53.42578125" style="529" customWidth="1"/>
    <col min="5888" max="5888" width="11.28515625" style="529" bestFit="1" customWidth="1"/>
    <col min="5889" max="5889" width="11.140625" style="529" customWidth="1"/>
    <col min="5890" max="5893" width="10.5703125" style="529" customWidth="1"/>
    <col min="5894" max="5895" width="11.42578125" style="529" customWidth="1"/>
    <col min="5896" max="5896" width="10.5703125" style="529" customWidth="1"/>
    <col min="5897" max="5897" width="9.42578125" style="529" bestFit="1" customWidth="1"/>
    <col min="5898" max="6141" width="9.140625" style="529"/>
    <col min="6142" max="6142" width="6.42578125" style="529" customWidth="1"/>
    <col min="6143" max="6143" width="53.42578125" style="529" customWidth="1"/>
    <col min="6144" max="6144" width="11.28515625" style="529" bestFit="1" customWidth="1"/>
    <col min="6145" max="6145" width="11.140625" style="529" customWidth="1"/>
    <col min="6146" max="6149" width="10.5703125" style="529" customWidth="1"/>
    <col min="6150" max="6151" width="11.42578125" style="529" customWidth="1"/>
    <col min="6152" max="6152" width="10.5703125" style="529" customWidth="1"/>
    <col min="6153" max="6153" width="9.42578125" style="529" bestFit="1" customWidth="1"/>
    <col min="6154" max="6397" width="9.140625" style="529"/>
    <col min="6398" max="6398" width="6.42578125" style="529" customWidth="1"/>
    <col min="6399" max="6399" width="53.42578125" style="529" customWidth="1"/>
    <col min="6400" max="6400" width="11.28515625" style="529" bestFit="1" customWidth="1"/>
    <col min="6401" max="6401" width="11.140625" style="529" customWidth="1"/>
    <col min="6402" max="6405" width="10.5703125" style="529" customWidth="1"/>
    <col min="6406" max="6407" width="11.42578125" style="529" customWidth="1"/>
    <col min="6408" max="6408" width="10.5703125" style="529" customWidth="1"/>
    <col min="6409" max="6409" width="9.42578125" style="529" bestFit="1" customWidth="1"/>
    <col min="6410" max="6653" width="9.140625" style="529"/>
    <col min="6654" max="6654" width="6.42578125" style="529" customWidth="1"/>
    <col min="6655" max="6655" width="53.42578125" style="529" customWidth="1"/>
    <col min="6656" max="6656" width="11.28515625" style="529" bestFit="1" customWidth="1"/>
    <col min="6657" max="6657" width="11.140625" style="529" customWidth="1"/>
    <col min="6658" max="6661" width="10.5703125" style="529" customWidth="1"/>
    <col min="6662" max="6663" width="11.42578125" style="529" customWidth="1"/>
    <col min="6664" max="6664" width="10.5703125" style="529" customWidth="1"/>
    <col min="6665" max="6665" width="9.42578125" style="529" bestFit="1" customWidth="1"/>
    <col min="6666" max="6909" width="9.140625" style="529"/>
    <col min="6910" max="6910" width="6.42578125" style="529" customWidth="1"/>
    <col min="6911" max="6911" width="53.42578125" style="529" customWidth="1"/>
    <col min="6912" max="6912" width="11.28515625" style="529" bestFit="1" customWidth="1"/>
    <col min="6913" max="6913" width="11.140625" style="529" customWidth="1"/>
    <col min="6914" max="6917" width="10.5703125" style="529" customWidth="1"/>
    <col min="6918" max="6919" width="11.42578125" style="529" customWidth="1"/>
    <col min="6920" max="6920" width="10.5703125" style="529" customWidth="1"/>
    <col min="6921" max="6921" width="9.42578125" style="529" bestFit="1" customWidth="1"/>
    <col min="6922" max="7165" width="9.140625" style="529"/>
    <col min="7166" max="7166" width="6.42578125" style="529" customWidth="1"/>
    <col min="7167" max="7167" width="53.42578125" style="529" customWidth="1"/>
    <col min="7168" max="7168" width="11.28515625" style="529" bestFit="1" customWidth="1"/>
    <col min="7169" max="7169" width="11.140625" style="529" customWidth="1"/>
    <col min="7170" max="7173" width="10.5703125" style="529" customWidth="1"/>
    <col min="7174" max="7175" width="11.42578125" style="529" customWidth="1"/>
    <col min="7176" max="7176" width="10.5703125" style="529" customWidth="1"/>
    <col min="7177" max="7177" width="9.42578125" style="529" bestFit="1" customWidth="1"/>
    <col min="7178" max="7421" width="9.140625" style="529"/>
    <col min="7422" max="7422" width="6.42578125" style="529" customWidth="1"/>
    <col min="7423" max="7423" width="53.42578125" style="529" customWidth="1"/>
    <col min="7424" max="7424" width="11.28515625" style="529" bestFit="1" customWidth="1"/>
    <col min="7425" max="7425" width="11.140625" style="529" customWidth="1"/>
    <col min="7426" max="7429" width="10.5703125" style="529" customWidth="1"/>
    <col min="7430" max="7431" width="11.42578125" style="529" customWidth="1"/>
    <col min="7432" max="7432" width="10.5703125" style="529" customWidth="1"/>
    <col min="7433" max="7433" width="9.42578125" style="529" bestFit="1" customWidth="1"/>
    <col min="7434" max="7677" width="9.140625" style="529"/>
    <col min="7678" max="7678" width="6.42578125" style="529" customWidth="1"/>
    <col min="7679" max="7679" width="53.42578125" style="529" customWidth="1"/>
    <col min="7680" max="7680" width="11.28515625" style="529" bestFit="1" customWidth="1"/>
    <col min="7681" max="7681" width="11.140625" style="529" customWidth="1"/>
    <col min="7682" max="7685" width="10.5703125" style="529" customWidth="1"/>
    <col min="7686" max="7687" width="11.42578125" style="529" customWidth="1"/>
    <col min="7688" max="7688" width="10.5703125" style="529" customWidth="1"/>
    <col min="7689" max="7689" width="9.42578125" style="529" bestFit="1" customWidth="1"/>
    <col min="7690" max="7933" width="9.140625" style="529"/>
    <col min="7934" max="7934" width="6.42578125" style="529" customWidth="1"/>
    <col min="7935" max="7935" width="53.42578125" style="529" customWidth="1"/>
    <col min="7936" max="7936" width="11.28515625" style="529" bestFit="1" customWidth="1"/>
    <col min="7937" max="7937" width="11.140625" style="529" customWidth="1"/>
    <col min="7938" max="7941" width="10.5703125" style="529" customWidth="1"/>
    <col min="7942" max="7943" width="11.42578125" style="529" customWidth="1"/>
    <col min="7944" max="7944" width="10.5703125" style="529" customWidth="1"/>
    <col min="7945" max="7945" width="9.42578125" style="529" bestFit="1" customWidth="1"/>
    <col min="7946" max="8189" width="9.140625" style="529"/>
    <col min="8190" max="8190" width="6.42578125" style="529" customWidth="1"/>
    <col min="8191" max="8191" width="53.42578125" style="529" customWidth="1"/>
    <col min="8192" max="8192" width="11.28515625" style="529" bestFit="1" customWidth="1"/>
    <col min="8193" max="8193" width="11.140625" style="529" customWidth="1"/>
    <col min="8194" max="8197" width="10.5703125" style="529" customWidth="1"/>
    <col min="8198" max="8199" width="11.42578125" style="529" customWidth="1"/>
    <col min="8200" max="8200" width="10.5703125" style="529" customWidth="1"/>
    <col min="8201" max="8201" width="9.42578125" style="529" bestFit="1" customWidth="1"/>
    <col min="8202" max="8445" width="9.140625" style="529"/>
    <col min="8446" max="8446" width="6.42578125" style="529" customWidth="1"/>
    <col min="8447" max="8447" width="53.42578125" style="529" customWidth="1"/>
    <col min="8448" max="8448" width="11.28515625" style="529" bestFit="1" customWidth="1"/>
    <col min="8449" max="8449" width="11.140625" style="529" customWidth="1"/>
    <col min="8450" max="8453" width="10.5703125" style="529" customWidth="1"/>
    <col min="8454" max="8455" width="11.42578125" style="529" customWidth="1"/>
    <col min="8456" max="8456" width="10.5703125" style="529" customWidth="1"/>
    <col min="8457" max="8457" width="9.42578125" style="529" bestFit="1" customWidth="1"/>
    <col min="8458" max="8701" width="9.140625" style="529"/>
    <col min="8702" max="8702" width="6.42578125" style="529" customWidth="1"/>
    <col min="8703" max="8703" width="53.42578125" style="529" customWidth="1"/>
    <col min="8704" max="8704" width="11.28515625" style="529" bestFit="1" customWidth="1"/>
    <col min="8705" max="8705" width="11.140625" style="529" customWidth="1"/>
    <col min="8706" max="8709" width="10.5703125" style="529" customWidth="1"/>
    <col min="8710" max="8711" width="11.42578125" style="529" customWidth="1"/>
    <col min="8712" max="8712" width="10.5703125" style="529" customWidth="1"/>
    <col min="8713" max="8713" width="9.42578125" style="529" bestFit="1" customWidth="1"/>
    <col min="8714" max="8957" width="9.140625" style="529"/>
    <col min="8958" max="8958" width="6.42578125" style="529" customWidth="1"/>
    <col min="8959" max="8959" width="53.42578125" style="529" customWidth="1"/>
    <col min="8960" max="8960" width="11.28515625" style="529" bestFit="1" customWidth="1"/>
    <col min="8961" max="8961" width="11.140625" style="529" customWidth="1"/>
    <col min="8962" max="8965" width="10.5703125" style="529" customWidth="1"/>
    <col min="8966" max="8967" width="11.42578125" style="529" customWidth="1"/>
    <col min="8968" max="8968" width="10.5703125" style="529" customWidth="1"/>
    <col min="8969" max="8969" width="9.42578125" style="529" bestFit="1" customWidth="1"/>
    <col min="8970" max="9213" width="9.140625" style="529"/>
    <col min="9214" max="9214" width="6.42578125" style="529" customWidth="1"/>
    <col min="9215" max="9215" width="53.42578125" style="529" customWidth="1"/>
    <col min="9216" max="9216" width="11.28515625" style="529" bestFit="1" customWidth="1"/>
    <col min="9217" max="9217" width="11.140625" style="529" customWidth="1"/>
    <col min="9218" max="9221" width="10.5703125" style="529" customWidth="1"/>
    <col min="9222" max="9223" width="11.42578125" style="529" customWidth="1"/>
    <col min="9224" max="9224" width="10.5703125" style="529" customWidth="1"/>
    <col min="9225" max="9225" width="9.42578125" style="529" bestFit="1" customWidth="1"/>
    <col min="9226" max="9469" width="9.140625" style="529"/>
    <col min="9470" max="9470" width="6.42578125" style="529" customWidth="1"/>
    <col min="9471" max="9471" width="53.42578125" style="529" customWidth="1"/>
    <col min="9472" max="9472" width="11.28515625" style="529" bestFit="1" customWidth="1"/>
    <col min="9473" max="9473" width="11.140625" style="529" customWidth="1"/>
    <col min="9474" max="9477" width="10.5703125" style="529" customWidth="1"/>
    <col min="9478" max="9479" width="11.42578125" style="529" customWidth="1"/>
    <col min="9480" max="9480" width="10.5703125" style="529" customWidth="1"/>
    <col min="9481" max="9481" width="9.42578125" style="529" bestFit="1" customWidth="1"/>
    <col min="9482" max="9725" width="9.140625" style="529"/>
    <col min="9726" max="9726" width="6.42578125" style="529" customWidth="1"/>
    <col min="9727" max="9727" width="53.42578125" style="529" customWidth="1"/>
    <col min="9728" max="9728" width="11.28515625" style="529" bestFit="1" customWidth="1"/>
    <col min="9729" max="9729" width="11.140625" style="529" customWidth="1"/>
    <col min="9730" max="9733" width="10.5703125" style="529" customWidth="1"/>
    <col min="9734" max="9735" width="11.42578125" style="529" customWidth="1"/>
    <col min="9736" max="9736" width="10.5703125" style="529" customWidth="1"/>
    <col min="9737" max="9737" width="9.42578125" style="529" bestFit="1" customWidth="1"/>
    <col min="9738" max="9981" width="9.140625" style="529"/>
    <col min="9982" max="9982" width="6.42578125" style="529" customWidth="1"/>
    <col min="9983" max="9983" width="53.42578125" style="529" customWidth="1"/>
    <col min="9984" max="9984" width="11.28515625" style="529" bestFit="1" customWidth="1"/>
    <col min="9985" max="9985" width="11.140625" style="529" customWidth="1"/>
    <col min="9986" max="9989" width="10.5703125" style="529" customWidth="1"/>
    <col min="9990" max="9991" width="11.42578125" style="529" customWidth="1"/>
    <col min="9992" max="9992" width="10.5703125" style="529" customWidth="1"/>
    <col min="9993" max="9993" width="9.42578125" style="529" bestFit="1" customWidth="1"/>
    <col min="9994" max="10237" width="9.140625" style="529"/>
    <col min="10238" max="10238" width="6.42578125" style="529" customWidth="1"/>
    <col min="10239" max="10239" width="53.42578125" style="529" customWidth="1"/>
    <col min="10240" max="10240" width="11.28515625" style="529" bestFit="1" customWidth="1"/>
    <col min="10241" max="10241" width="11.140625" style="529" customWidth="1"/>
    <col min="10242" max="10245" width="10.5703125" style="529" customWidth="1"/>
    <col min="10246" max="10247" width="11.42578125" style="529" customWidth="1"/>
    <col min="10248" max="10248" width="10.5703125" style="529" customWidth="1"/>
    <col min="10249" max="10249" width="9.42578125" style="529" bestFit="1" customWidth="1"/>
    <col min="10250" max="10493" width="9.140625" style="529"/>
    <col min="10494" max="10494" width="6.42578125" style="529" customWidth="1"/>
    <col min="10495" max="10495" width="53.42578125" style="529" customWidth="1"/>
    <col min="10496" max="10496" width="11.28515625" style="529" bestFit="1" customWidth="1"/>
    <col min="10497" max="10497" width="11.140625" style="529" customWidth="1"/>
    <col min="10498" max="10501" width="10.5703125" style="529" customWidth="1"/>
    <col min="10502" max="10503" width="11.42578125" style="529" customWidth="1"/>
    <col min="10504" max="10504" width="10.5703125" style="529" customWidth="1"/>
    <col min="10505" max="10505" width="9.42578125" style="529" bestFit="1" customWidth="1"/>
    <col min="10506" max="10749" width="9.140625" style="529"/>
    <col min="10750" max="10750" width="6.42578125" style="529" customWidth="1"/>
    <col min="10751" max="10751" width="53.42578125" style="529" customWidth="1"/>
    <col min="10752" max="10752" width="11.28515625" style="529" bestFit="1" customWidth="1"/>
    <col min="10753" max="10753" width="11.140625" style="529" customWidth="1"/>
    <col min="10754" max="10757" width="10.5703125" style="529" customWidth="1"/>
    <col min="10758" max="10759" width="11.42578125" style="529" customWidth="1"/>
    <col min="10760" max="10760" width="10.5703125" style="529" customWidth="1"/>
    <col min="10761" max="10761" width="9.42578125" style="529" bestFit="1" customWidth="1"/>
    <col min="10762" max="11005" width="9.140625" style="529"/>
    <col min="11006" max="11006" width="6.42578125" style="529" customWidth="1"/>
    <col min="11007" max="11007" width="53.42578125" style="529" customWidth="1"/>
    <col min="11008" max="11008" width="11.28515625" style="529" bestFit="1" customWidth="1"/>
    <col min="11009" max="11009" width="11.140625" style="529" customWidth="1"/>
    <col min="11010" max="11013" width="10.5703125" style="529" customWidth="1"/>
    <col min="11014" max="11015" width="11.42578125" style="529" customWidth="1"/>
    <col min="11016" max="11016" width="10.5703125" style="529" customWidth="1"/>
    <col min="11017" max="11017" width="9.42578125" style="529" bestFit="1" customWidth="1"/>
    <col min="11018" max="11261" width="9.140625" style="529"/>
    <col min="11262" max="11262" width="6.42578125" style="529" customWidth="1"/>
    <col min="11263" max="11263" width="53.42578125" style="529" customWidth="1"/>
    <col min="11264" max="11264" width="11.28515625" style="529" bestFit="1" customWidth="1"/>
    <col min="11265" max="11265" width="11.140625" style="529" customWidth="1"/>
    <col min="11266" max="11269" width="10.5703125" style="529" customWidth="1"/>
    <col min="11270" max="11271" width="11.42578125" style="529" customWidth="1"/>
    <col min="11272" max="11272" width="10.5703125" style="529" customWidth="1"/>
    <col min="11273" max="11273" width="9.42578125" style="529" bestFit="1" customWidth="1"/>
    <col min="11274" max="11517" width="9.140625" style="529"/>
    <col min="11518" max="11518" width="6.42578125" style="529" customWidth="1"/>
    <col min="11519" max="11519" width="53.42578125" style="529" customWidth="1"/>
    <col min="11520" max="11520" width="11.28515625" style="529" bestFit="1" customWidth="1"/>
    <col min="11521" max="11521" width="11.140625" style="529" customWidth="1"/>
    <col min="11522" max="11525" width="10.5703125" style="529" customWidth="1"/>
    <col min="11526" max="11527" width="11.42578125" style="529" customWidth="1"/>
    <col min="11528" max="11528" width="10.5703125" style="529" customWidth="1"/>
    <col min="11529" max="11529" width="9.42578125" style="529" bestFit="1" customWidth="1"/>
    <col min="11530" max="11773" width="9.140625" style="529"/>
    <col min="11774" max="11774" width="6.42578125" style="529" customWidth="1"/>
    <col min="11775" max="11775" width="53.42578125" style="529" customWidth="1"/>
    <col min="11776" max="11776" width="11.28515625" style="529" bestFit="1" customWidth="1"/>
    <col min="11777" max="11777" width="11.140625" style="529" customWidth="1"/>
    <col min="11778" max="11781" width="10.5703125" style="529" customWidth="1"/>
    <col min="11782" max="11783" width="11.42578125" style="529" customWidth="1"/>
    <col min="11784" max="11784" width="10.5703125" style="529" customWidth="1"/>
    <col min="11785" max="11785" width="9.42578125" style="529" bestFit="1" customWidth="1"/>
    <col min="11786" max="12029" width="9.140625" style="529"/>
    <col min="12030" max="12030" width="6.42578125" style="529" customWidth="1"/>
    <col min="12031" max="12031" width="53.42578125" style="529" customWidth="1"/>
    <col min="12032" max="12032" width="11.28515625" style="529" bestFit="1" customWidth="1"/>
    <col min="12033" max="12033" width="11.140625" style="529" customWidth="1"/>
    <col min="12034" max="12037" width="10.5703125" style="529" customWidth="1"/>
    <col min="12038" max="12039" width="11.42578125" style="529" customWidth="1"/>
    <col min="12040" max="12040" width="10.5703125" style="529" customWidth="1"/>
    <col min="12041" max="12041" width="9.42578125" style="529" bestFit="1" customWidth="1"/>
    <col min="12042" max="12285" width="9.140625" style="529"/>
    <col min="12286" max="12286" width="6.42578125" style="529" customWidth="1"/>
    <col min="12287" max="12287" width="53.42578125" style="529" customWidth="1"/>
    <col min="12288" max="12288" width="11.28515625" style="529" bestFit="1" customWidth="1"/>
    <col min="12289" max="12289" width="11.140625" style="529" customWidth="1"/>
    <col min="12290" max="12293" width="10.5703125" style="529" customWidth="1"/>
    <col min="12294" max="12295" width="11.42578125" style="529" customWidth="1"/>
    <col min="12296" max="12296" width="10.5703125" style="529" customWidth="1"/>
    <col min="12297" max="12297" width="9.42578125" style="529" bestFit="1" customWidth="1"/>
    <col min="12298" max="12541" width="9.140625" style="529"/>
    <col min="12542" max="12542" width="6.42578125" style="529" customWidth="1"/>
    <col min="12543" max="12543" width="53.42578125" style="529" customWidth="1"/>
    <col min="12544" max="12544" width="11.28515625" style="529" bestFit="1" customWidth="1"/>
    <col min="12545" max="12545" width="11.140625" style="529" customWidth="1"/>
    <col min="12546" max="12549" width="10.5703125" style="529" customWidth="1"/>
    <col min="12550" max="12551" width="11.42578125" style="529" customWidth="1"/>
    <col min="12552" max="12552" width="10.5703125" style="529" customWidth="1"/>
    <col min="12553" max="12553" width="9.42578125" style="529" bestFit="1" customWidth="1"/>
    <col min="12554" max="12797" width="9.140625" style="529"/>
    <col min="12798" max="12798" width="6.42578125" style="529" customWidth="1"/>
    <col min="12799" max="12799" width="53.42578125" style="529" customWidth="1"/>
    <col min="12800" max="12800" width="11.28515625" style="529" bestFit="1" customWidth="1"/>
    <col min="12801" max="12801" width="11.140625" style="529" customWidth="1"/>
    <col min="12802" max="12805" width="10.5703125" style="529" customWidth="1"/>
    <col min="12806" max="12807" width="11.42578125" style="529" customWidth="1"/>
    <col min="12808" max="12808" width="10.5703125" style="529" customWidth="1"/>
    <col min="12809" max="12809" width="9.42578125" style="529" bestFit="1" customWidth="1"/>
    <col min="12810" max="13053" width="9.140625" style="529"/>
    <col min="13054" max="13054" width="6.42578125" style="529" customWidth="1"/>
    <col min="13055" max="13055" width="53.42578125" style="529" customWidth="1"/>
    <col min="13056" max="13056" width="11.28515625" style="529" bestFit="1" customWidth="1"/>
    <col min="13057" max="13057" width="11.140625" style="529" customWidth="1"/>
    <col min="13058" max="13061" width="10.5703125" style="529" customWidth="1"/>
    <col min="13062" max="13063" width="11.42578125" style="529" customWidth="1"/>
    <col min="13064" max="13064" width="10.5703125" style="529" customWidth="1"/>
    <col min="13065" max="13065" width="9.42578125" style="529" bestFit="1" customWidth="1"/>
    <col min="13066" max="13309" width="9.140625" style="529"/>
    <col min="13310" max="13310" width="6.42578125" style="529" customWidth="1"/>
    <col min="13311" max="13311" width="53.42578125" style="529" customWidth="1"/>
    <col min="13312" max="13312" width="11.28515625" style="529" bestFit="1" customWidth="1"/>
    <col min="13313" max="13313" width="11.140625" style="529" customWidth="1"/>
    <col min="13314" max="13317" width="10.5703125" style="529" customWidth="1"/>
    <col min="13318" max="13319" width="11.42578125" style="529" customWidth="1"/>
    <col min="13320" max="13320" width="10.5703125" style="529" customWidth="1"/>
    <col min="13321" max="13321" width="9.42578125" style="529" bestFit="1" customWidth="1"/>
    <col min="13322" max="13565" width="9.140625" style="529"/>
    <col min="13566" max="13566" width="6.42578125" style="529" customWidth="1"/>
    <col min="13567" max="13567" width="53.42578125" style="529" customWidth="1"/>
    <col min="13568" max="13568" width="11.28515625" style="529" bestFit="1" customWidth="1"/>
    <col min="13569" max="13569" width="11.140625" style="529" customWidth="1"/>
    <col min="13570" max="13573" width="10.5703125" style="529" customWidth="1"/>
    <col min="13574" max="13575" width="11.42578125" style="529" customWidth="1"/>
    <col min="13576" max="13576" width="10.5703125" style="529" customWidth="1"/>
    <col min="13577" max="13577" width="9.42578125" style="529" bestFit="1" customWidth="1"/>
    <col min="13578" max="13821" width="9.140625" style="529"/>
    <col min="13822" max="13822" width="6.42578125" style="529" customWidth="1"/>
    <col min="13823" max="13823" width="53.42578125" style="529" customWidth="1"/>
    <col min="13824" max="13824" width="11.28515625" style="529" bestFit="1" customWidth="1"/>
    <col min="13825" max="13825" width="11.140625" style="529" customWidth="1"/>
    <col min="13826" max="13829" width="10.5703125" style="529" customWidth="1"/>
    <col min="13830" max="13831" width="11.42578125" style="529" customWidth="1"/>
    <col min="13832" max="13832" width="10.5703125" style="529" customWidth="1"/>
    <col min="13833" max="13833" width="9.42578125" style="529" bestFit="1" customWidth="1"/>
    <col min="13834" max="14077" width="9.140625" style="529"/>
    <col min="14078" max="14078" width="6.42578125" style="529" customWidth="1"/>
    <col min="14079" max="14079" width="53.42578125" style="529" customWidth="1"/>
    <col min="14080" max="14080" width="11.28515625" style="529" bestFit="1" customWidth="1"/>
    <col min="14081" max="14081" width="11.140625" style="529" customWidth="1"/>
    <col min="14082" max="14085" width="10.5703125" style="529" customWidth="1"/>
    <col min="14086" max="14087" width="11.42578125" style="529" customWidth="1"/>
    <col min="14088" max="14088" width="10.5703125" style="529" customWidth="1"/>
    <col min="14089" max="14089" width="9.42578125" style="529" bestFit="1" customWidth="1"/>
    <col min="14090" max="14333" width="9.140625" style="529"/>
    <col min="14334" max="14334" width="6.42578125" style="529" customWidth="1"/>
    <col min="14335" max="14335" width="53.42578125" style="529" customWidth="1"/>
    <col min="14336" max="14336" width="11.28515625" style="529" bestFit="1" customWidth="1"/>
    <col min="14337" max="14337" width="11.140625" style="529" customWidth="1"/>
    <col min="14338" max="14341" width="10.5703125" style="529" customWidth="1"/>
    <col min="14342" max="14343" width="11.42578125" style="529" customWidth="1"/>
    <col min="14344" max="14344" width="10.5703125" style="529" customWidth="1"/>
    <col min="14345" max="14345" width="9.42578125" style="529" bestFit="1" customWidth="1"/>
    <col min="14346" max="14589" width="9.140625" style="529"/>
    <col min="14590" max="14590" width="6.42578125" style="529" customWidth="1"/>
    <col min="14591" max="14591" width="53.42578125" style="529" customWidth="1"/>
    <col min="14592" max="14592" width="11.28515625" style="529" bestFit="1" customWidth="1"/>
    <col min="14593" max="14593" width="11.140625" style="529" customWidth="1"/>
    <col min="14594" max="14597" width="10.5703125" style="529" customWidth="1"/>
    <col min="14598" max="14599" width="11.42578125" style="529" customWidth="1"/>
    <col min="14600" max="14600" width="10.5703125" style="529" customWidth="1"/>
    <col min="14601" max="14601" width="9.42578125" style="529" bestFit="1" customWidth="1"/>
    <col min="14602" max="14845" width="9.140625" style="529"/>
    <col min="14846" max="14846" width="6.42578125" style="529" customWidth="1"/>
    <col min="14847" max="14847" width="53.42578125" style="529" customWidth="1"/>
    <col min="14848" max="14848" width="11.28515625" style="529" bestFit="1" customWidth="1"/>
    <col min="14849" max="14849" width="11.140625" style="529" customWidth="1"/>
    <col min="14850" max="14853" width="10.5703125" style="529" customWidth="1"/>
    <col min="14854" max="14855" width="11.42578125" style="529" customWidth="1"/>
    <col min="14856" max="14856" width="10.5703125" style="529" customWidth="1"/>
    <col min="14857" max="14857" width="9.42578125" style="529" bestFit="1" customWidth="1"/>
    <col min="14858" max="15101" width="9.140625" style="529"/>
    <col min="15102" max="15102" width="6.42578125" style="529" customWidth="1"/>
    <col min="15103" max="15103" width="53.42578125" style="529" customWidth="1"/>
    <col min="15104" max="15104" width="11.28515625" style="529" bestFit="1" customWidth="1"/>
    <col min="15105" max="15105" width="11.140625" style="529" customWidth="1"/>
    <col min="15106" max="15109" width="10.5703125" style="529" customWidth="1"/>
    <col min="15110" max="15111" width="11.42578125" style="529" customWidth="1"/>
    <col min="15112" max="15112" width="10.5703125" style="529" customWidth="1"/>
    <col min="15113" max="15113" width="9.42578125" style="529" bestFit="1" customWidth="1"/>
    <col min="15114" max="15357" width="9.140625" style="529"/>
    <col min="15358" max="15358" width="6.42578125" style="529" customWidth="1"/>
    <col min="15359" max="15359" width="53.42578125" style="529" customWidth="1"/>
    <col min="15360" max="15360" width="11.28515625" style="529" bestFit="1" customWidth="1"/>
    <col min="15361" max="15361" width="11.140625" style="529" customWidth="1"/>
    <col min="15362" max="15365" width="10.5703125" style="529" customWidth="1"/>
    <col min="15366" max="15367" width="11.42578125" style="529" customWidth="1"/>
    <col min="15368" max="15368" width="10.5703125" style="529" customWidth="1"/>
    <col min="15369" max="15369" width="9.42578125" style="529" bestFit="1" customWidth="1"/>
    <col min="15370" max="15613" width="9.140625" style="529"/>
    <col min="15614" max="15614" width="6.42578125" style="529" customWidth="1"/>
    <col min="15615" max="15615" width="53.42578125" style="529" customWidth="1"/>
    <col min="15616" max="15616" width="11.28515625" style="529" bestFit="1" customWidth="1"/>
    <col min="15617" max="15617" width="11.140625" style="529" customWidth="1"/>
    <col min="15618" max="15621" width="10.5703125" style="529" customWidth="1"/>
    <col min="15622" max="15623" width="11.42578125" style="529" customWidth="1"/>
    <col min="15624" max="15624" width="10.5703125" style="529" customWidth="1"/>
    <col min="15625" max="15625" width="9.42578125" style="529" bestFit="1" customWidth="1"/>
    <col min="15626" max="15869" width="9.140625" style="529"/>
    <col min="15870" max="15870" width="6.42578125" style="529" customWidth="1"/>
    <col min="15871" max="15871" width="53.42578125" style="529" customWidth="1"/>
    <col min="15872" max="15872" width="11.28515625" style="529" bestFit="1" customWidth="1"/>
    <col min="15873" max="15873" width="11.140625" style="529" customWidth="1"/>
    <col min="15874" max="15877" width="10.5703125" style="529" customWidth="1"/>
    <col min="15878" max="15879" width="11.42578125" style="529" customWidth="1"/>
    <col min="15880" max="15880" width="10.5703125" style="529" customWidth="1"/>
    <col min="15881" max="15881" width="9.42578125" style="529" bestFit="1" customWidth="1"/>
    <col min="15882" max="16125" width="9.140625" style="529"/>
    <col min="16126" max="16126" width="6.42578125" style="529" customWidth="1"/>
    <col min="16127" max="16127" width="53.42578125" style="529" customWidth="1"/>
    <col min="16128" max="16128" width="11.28515625" style="529" bestFit="1" customWidth="1"/>
    <col min="16129" max="16129" width="11.140625" style="529" customWidth="1"/>
    <col min="16130" max="16133" width="10.5703125" style="529" customWidth="1"/>
    <col min="16134" max="16135" width="11.42578125" style="529" customWidth="1"/>
    <col min="16136" max="16136" width="10.5703125" style="529" customWidth="1"/>
    <col min="16137" max="16137" width="9.42578125" style="529" bestFit="1" customWidth="1"/>
    <col min="16138" max="16384" width="9.140625" style="529"/>
  </cols>
  <sheetData>
    <row r="1" spans="1:14" ht="15" hidden="1" x14ac:dyDescent="0.25">
      <c r="G1" s="1801"/>
      <c r="H1" s="1802"/>
      <c r="I1" s="1802"/>
      <c r="J1" s="1802"/>
      <c r="K1" s="1802"/>
      <c r="L1" s="1802"/>
      <c r="M1" s="1802"/>
      <c r="N1" s="1802"/>
    </row>
    <row r="2" spans="1:14" hidden="1" x14ac:dyDescent="0.2"/>
    <row r="3" spans="1:14" ht="14.25" hidden="1" x14ac:dyDescent="0.2">
      <c r="A3" s="1803"/>
      <c r="B3" s="1803"/>
      <c r="C3" s="1803"/>
      <c r="D3" s="1803"/>
      <c r="E3" s="1803"/>
      <c r="F3" s="1803"/>
      <c r="G3" s="1803"/>
      <c r="H3" s="1803"/>
      <c r="I3" s="530"/>
    </row>
    <row r="4" spans="1:14" ht="15" x14ac:dyDescent="0.25">
      <c r="A4" s="1804" t="s">
        <v>375</v>
      </c>
      <c r="B4" s="1562" t="s">
        <v>471</v>
      </c>
      <c r="C4" s="1563" t="s">
        <v>472</v>
      </c>
      <c r="D4" s="1563" t="s">
        <v>472</v>
      </c>
      <c r="E4" s="1564" t="s">
        <v>472</v>
      </c>
      <c r="F4" s="1806" t="s">
        <v>473</v>
      </c>
      <c r="G4" s="1564" t="s">
        <v>978</v>
      </c>
      <c r="H4" s="1565" t="s">
        <v>968</v>
      </c>
      <c r="I4" s="532"/>
    </row>
    <row r="5" spans="1:14" ht="15" x14ac:dyDescent="0.25">
      <c r="A5" s="1805"/>
      <c r="B5" s="532"/>
      <c r="C5" s="533" t="s">
        <v>474</v>
      </c>
      <c r="D5" s="533" t="s">
        <v>475</v>
      </c>
      <c r="E5" s="534" t="s">
        <v>475</v>
      </c>
      <c r="F5" s="1807"/>
      <c r="G5" s="534" t="s">
        <v>269</v>
      </c>
      <c r="H5" s="1566" t="s">
        <v>476</v>
      </c>
      <c r="I5" s="532"/>
    </row>
    <row r="6" spans="1:14" ht="15" x14ac:dyDescent="0.25">
      <c r="A6" s="1567"/>
      <c r="B6" s="532"/>
      <c r="C6" s="535"/>
      <c r="D6" s="533" t="s">
        <v>477</v>
      </c>
      <c r="E6" s="1568" t="s">
        <v>478</v>
      </c>
      <c r="F6" s="1807"/>
      <c r="G6" s="533" t="s">
        <v>263</v>
      </c>
      <c r="H6" s="1566" t="s">
        <v>477</v>
      </c>
      <c r="I6" s="536"/>
    </row>
    <row r="7" spans="1:14" ht="15" x14ac:dyDescent="0.25">
      <c r="A7" s="1567"/>
      <c r="B7" s="532"/>
      <c r="C7" s="535"/>
      <c r="D7" s="537" t="s">
        <v>479</v>
      </c>
      <c r="E7" s="1568"/>
      <c r="F7" s="1808"/>
      <c r="G7" s="537"/>
      <c r="H7" s="1566" t="s">
        <v>479</v>
      </c>
      <c r="I7" s="536"/>
    </row>
    <row r="8" spans="1:14" ht="15" x14ac:dyDescent="0.25">
      <c r="A8" s="1569" t="s">
        <v>39</v>
      </c>
      <c r="B8" s="538" t="s">
        <v>17</v>
      </c>
      <c r="C8" s="538" t="s">
        <v>81</v>
      </c>
      <c r="D8" s="538" t="s">
        <v>166</v>
      </c>
      <c r="E8" s="538" t="s">
        <v>168</v>
      </c>
      <c r="F8" s="537" t="s">
        <v>189</v>
      </c>
      <c r="G8" s="538">
        <v>7</v>
      </c>
      <c r="H8" s="1570">
        <v>8</v>
      </c>
      <c r="I8" s="536"/>
    </row>
    <row r="9" spans="1:14" ht="14.25" x14ac:dyDescent="0.2">
      <c r="A9" s="1571"/>
      <c r="B9" s="539" t="s">
        <v>459</v>
      </c>
      <c r="C9" s="540"/>
      <c r="D9" s="540"/>
      <c r="E9" s="540"/>
      <c r="F9" s="540"/>
      <c r="G9" s="540"/>
      <c r="H9" s="1572"/>
    </row>
    <row r="10" spans="1:14" s="544" customFormat="1" ht="15" x14ac:dyDescent="0.25">
      <c r="A10" s="1573">
        <v>1</v>
      </c>
      <c r="B10" s="1561" t="s">
        <v>958</v>
      </c>
      <c r="C10" s="543">
        <v>226117</v>
      </c>
      <c r="D10" s="543">
        <v>226117</v>
      </c>
      <c r="E10" s="543">
        <f>C10-D10</f>
        <v>0</v>
      </c>
      <c r="F10" s="541" t="s">
        <v>1035</v>
      </c>
      <c r="G10" s="543">
        <v>226117</v>
      </c>
      <c r="H10" s="1574">
        <v>226117</v>
      </c>
      <c r="I10" s="531"/>
    </row>
    <row r="11" spans="1:14" ht="21.75" customHeight="1" x14ac:dyDescent="0.25">
      <c r="A11" s="1573">
        <v>2</v>
      </c>
      <c r="B11" s="1561" t="s">
        <v>1018</v>
      </c>
      <c r="C11" s="543">
        <v>145802</v>
      </c>
      <c r="D11" s="543">
        <v>145802</v>
      </c>
      <c r="E11" s="543"/>
      <c r="F11" s="541" t="s">
        <v>1036</v>
      </c>
      <c r="G11" s="543">
        <v>73924</v>
      </c>
      <c r="H11" s="1574">
        <v>73924</v>
      </c>
    </row>
    <row r="12" spans="1:14" ht="25.5" x14ac:dyDescent="0.25">
      <c r="A12" s="1575">
        <v>3</v>
      </c>
      <c r="B12" s="1561" t="s">
        <v>814</v>
      </c>
      <c r="C12" s="543">
        <v>299110</v>
      </c>
      <c r="D12" s="543">
        <v>236748</v>
      </c>
      <c r="E12" s="543">
        <f t="shared" ref="E12:E15" si="0">C12-D12</f>
        <v>62362</v>
      </c>
      <c r="F12" s="541" t="s">
        <v>1036</v>
      </c>
      <c r="G12" s="543">
        <v>299110</v>
      </c>
      <c r="H12" s="1574">
        <v>236748</v>
      </c>
    </row>
    <row r="13" spans="1:14" ht="25.5" x14ac:dyDescent="0.25">
      <c r="A13" s="1576">
        <v>4</v>
      </c>
      <c r="B13" s="1561" t="s">
        <v>815</v>
      </c>
      <c r="C13" s="546">
        <v>108440</v>
      </c>
      <c r="D13" s="546">
        <v>108440</v>
      </c>
      <c r="E13" s="543">
        <f t="shared" si="0"/>
        <v>0</v>
      </c>
      <c r="F13" s="728" t="s">
        <v>1036</v>
      </c>
      <c r="G13" s="546">
        <v>108440</v>
      </c>
      <c r="H13" s="1577">
        <v>108440</v>
      </c>
    </row>
    <row r="14" spans="1:14" s="544" customFormat="1" ht="15" hidden="1" x14ac:dyDescent="0.25">
      <c r="A14" s="1578"/>
      <c r="B14" s="542"/>
      <c r="C14" s="543"/>
      <c r="D14" s="543"/>
      <c r="E14" s="543">
        <f t="shared" si="0"/>
        <v>0</v>
      </c>
      <c r="F14" s="541"/>
      <c r="G14" s="543"/>
      <c r="H14" s="1574"/>
      <c r="I14" s="531"/>
    </row>
    <row r="15" spans="1:14" s="544" customFormat="1" ht="15" hidden="1" x14ac:dyDescent="0.25">
      <c r="A15" s="1578"/>
      <c r="B15" s="542"/>
      <c r="C15" s="546"/>
      <c r="D15" s="546"/>
      <c r="E15" s="543">
        <f t="shared" si="0"/>
        <v>0</v>
      </c>
      <c r="F15" s="545"/>
      <c r="G15" s="546"/>
      <c r="H15" s="1577"/>
      <c r="I15" s="531"/>
    </row>
    <row r="16" spans="1:14" s="544" customFormat="1" ht="26.25" customHeight="1" x14ac:dyDescent="0.25">
      <c r="A16" s="1575">
        <v>5</v>
      </c>
      <c r="B16" s="547" t="s">
        <v>1019</v>
      </c>
      <c r="C16" s="543">
        <v>98785</v>
      </c>
      <c r="D16" s="543">
        <v>93846</v>
      </c>
      <c r="E16" s="543">
        <v>0</v>
      </c>
      <c r="F16" s="541" t="s">
        <v>1036</v>
      </c>
      <c r="G16" s="543">
        <v>229654</v>
      </c>
      <c r="H16" s="1574">
        <v>229654</v>
      </c>
      <c r="I16" s="548"/>
    </row>
    <row r="17" spans="1:9" s="544" customFormat="1" ht="19.5" customHeight="1" x14ac:dyDescent="0.25">
      <c r="A17" s="1575"/>
      <c r="B17" s="547"/>
      <c r="C17" s="543"/>
      <c r="D17" s="543"/>
      <c r="E17" s="543"/>
      <c r="F17" s="541"/>
      <c r="G17" s="543"/>
      <c r="H17" s="1574"/>
      <c r="I17" s="548"/>
    </row>
    <row r="18" spans="1:9" s="544" customFormat="1" ht="15.75" thickBot="1" x14ac:dyDescent="0.3">
      <c r="A18" s="1579"/>
      <c r="B18" s="549"/>
      <c r="C18" s="546"/>
      <c r="D18" s="546"/>
      <c r="E18" s="546"/>
      <c r="F18" s="545"/>
      <c r="G18" s="546"/>
      <c r="H18" s="1577"/>
      <c r="I18" s="548"/>
    </row>
    <row r="19" spans="1:9" ht="15" thickBot="1" x14ac:dyDescent="0.25">
      <c r="A19" s="1580"/>
      <c r="B19" s="550" t="s">
        <v>152</v>
      </c>
      <c r="C19" s="550">
        <f t="shared" ref="C19:H19" si="1">SUM(C10:C18)</f>
        <v>878254</v>
      </c>
      <c r="D19" s="550">
        <f t="shared" si="1"/>
        <v>810953</v>
      </c>
      <c r="E19" s="550">
        <f t="shared" si="1"/>
        <v>62362</v>
      </c>
      <c r="F19" s="550">
        <f t="shared" si="1"/>
        <v>0</v>
      </c>
      <c r="G19" s="550">
        <f t="shared" si="1"/>
        <v>937245</v>
      </c>
      <c r="H19" s="1581">
        <f t="shared" si="1"/>
        <v>874883</v>
      </c>
      <c r="I19" s="551"/>
    </row>
    <row r="20" spans="1:9" s="544" customFormat="1" ht="15" x14ac:dyDescent="0.25">
      <c r="A20" s="1582"/>
      <c r="B20" s="1583"/>
      <c r="C20" s="1584"/>
      <c r="D20" s="1584"/>
      <c r="E20" s="1584"/>
      <c r="F20" s="1584"/>
      <c r="G20" s="1584"/>
      <c r="H20" s="1585"/>
      <c r="I20" s="552"/>
    </row>
    <row r="21" spans="1:9" s="544" customFormat="1" ht="15" x14ac:dyDescent="0.25">
      <c r="A21" s="1586"/>
      <c r="B21" s="553"/>
      <c r="C21" s="554"/>
      <c r="D21" s="554"/>
      <c r="E21" s="554"/>
      <c r="F21" s="554"/>
      <c r="G21" s="554"/>
      <c r="H21" s="1587"/>
      <c r="I21" s="552"/>
    </row>
    <row r="22" spans="1:9" s="544" customFormat="1" ht="15.75" thickBot="1" x14ac:dyDescent="0.3">
      <c r="A22" s="1588"/>
      <c r="B22" s="546"/>
      <c r="C22" s="546"/>
      <c r="D22" s="546"/>
      <c r="E22" s="546"/>
      <c r="F22" s="546"/>
      <c r="G22" s="546"/>
      <c r="H22" s="1577"/>
      <c r="I22" s="552"/>
    </row>
    <row r="23" spans="1:9" s="544" customFormat="1" ht="15.75" thickBot="1" x14ac:dyDescent="0.3">
      <c r="A23" s="1589"/>
      <c r="B23" s="550" t="s">
        <v>480</v>
      </c>
      <c r="C23" s="550">
        <f>SUM(C22,C19)</f>
        <v>878254</v>
      </c>
      <c r="D23" s="550">
        <f t="shared" ref="D23:H23" si="2">SUM(D22,D19)</f>
        <v>810953</v>
      </c>
      <c r="E23" s="550">
        <f t="shared" si="2"/>
        <v>62362</v>
      </c>
      <c r="F23" s="550"/>
      <c r="G23" s="550">
        <f t="shared" si="2"/>
        <v>937245</v>
      </c>
      <c r="H23" s="1581">
        <f t="shared" si="2"/>
        <v>874883</v>
      </c>
      <c r="I23" s="552"/>
    </row>
  </sheetData>
  <mergeCells count="4">
    <mergeCell ref="G1:N1"/>
    <mergeCell ref="A3:H3"/>
    <mergeCell ref="A4:A5"/>
    <mergeCell ref="F4:F7"/>
  </mergeCells>
  <pageMargins left="0.75" right="0.75" top="1" bottom="1" header="0.5" footer="0.5"/>
  <pageSetup paperSize="9" scale="81" orientation="landscape" verticalDpi="300" r:id="rId1"/>
  <headerFooter alignWithMargins="0">
    <oddHeader xml:space="preserve">&amp;CEurópai Uniós támogatással megvalósuló projektek előirányzatai&amp;R20. melléklet 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L25"/>
  <sheetViews>
    <sheetView topLeftCell="A2" zoomScaleNormal="100" workbookViewId="0">
      <selection activeCell="B12" sqref="B12"/>
    </sheetView>
  </sheetViews>
  <sheetFormatPr defaultRowHeight="12.75" x14ac:dyDescent="0.2"/>
  <cols>
    <col min="1" max="1" width="1.85546875" style="209" customWidth="1"/>
    <col min="2" max="2" width="57.28515625" style="209" customWidth="1"/>
    <col min="3" max="3" width="11" style="209" customWidth="1"/>
    <col min="4" max="11" width="9.7109375" style="209" customWidth="1"/>
    <col min="12" max="12" width="27.85546875" style="209" customWidth="1"/>
    <col min="13" max="16384" width="9.140625" style="209"/>
  </cols>
  <sheetData>
    <row r="1" spans="1:12" ht="14.45" hidden="1" customHeight="1" x14ac:dyDescent="0.2"/>
    <row r="2" spans="1:12" s="214" customFormat="1" ht="13.5" customHeight="1" x14ac:dyDescent="0.2">
      <c r="A2" s="210"/>
      <c r="B2" s="211" t="s">
        <v>147</v>
      </c>
      <c r="C2" s="212" t="s">
        <v>265</v>
      </c>
      <c r="D2" s="212" t="s">
        <v>989</v>
      </c>
      <c r="E2" s="212" t="s">
        <v>601</v>
      </c>
      <c r="F2" s="212" t="s">
        <v>613</v>
      </c>
      <c r="G2" s="212" t="s">
        <v>626</v>
      </c>
      <c r="H2" s="212" t="s">
        <v>629</v>
      </c>
      <c r="I2" s="212" t="s">
        <v>635</v>
      </c>
      <c r="J2" s="212" t="s">
        <v>954</v>
      </c>
      <c r="K2" s="212" t="s">
        <v>990</v>
      </c>
      <c r="L2" s="213" t="s">
        <v>273</v>
      </c>
    </row>
    <row r="3" spans="1:12" s="219" customFormat="1" ht="15" customHeight="1" x14ac:dyDescent="0.2">
      <c r="A3" s="215"/>
      <c r="B3" s="216"/>
      <c r="C3" s="217" t="s">
        <v>263</v>
      </c>
      <c r="D3" s="217" t="s">
        <v>263</v>
      </c>
      <c r="E3" s="217" t="s">
        <v>263</v>
      </c>
      <c r="F3" s="217" t="s">
        <v>263</v>
      </c>
      <c r="G3" s="217" t="s">
        <v>263</v>
      </c>
      <c r="H3" s="217" t="s">
        <v>263</v>
      </c>
      <c r="I3" s="217" t="s">
        <v>263</v>
      </c>
      <c r="J3" s="217" t="s">
        <v>263</v>
      </c>
      <c r="K3" s="217" t="s">
        <v>263</v>
      </c>
      <c r="L3" s="218"/>
    </row>
    <row r="4" spans="1:12" ht="12" customHeight="1" x14ac:dyDescent="0.2">
      <c r="A4" s="220" t="s">
        <v>39</v>
      </c>
      <c r="B4" s="221" t="s">
        <v>314</v>
      </c>
      <c r="C4" s="222"/>
      <c r="D4" s="223"/>
      <c r="E4" s="223"/>
      <c r="F4" s="223"/>
      <c r="G4" s="223"/>
      <c r="H4" s="223"/>
      <c r="I4" s="223"/>
      <c r="J4" s="223"/>
      <c r="K4" s="223"/>
      <c r="L4" s="224"/>
    </row>
    <row r="5" spans="1:12" x14ac:dyDescent="0.2">
      <c r="A5" s="225"/>
      <c r="B5" s="226" t="s">
        <v>518</v>
      </c>
      <c r="C5" s="583">
        <f t="shared" ref="C5:C6" si="0">D5+E5+F5+G5+H5+I5+J5+K5</f>
        <v>18400</v>
      </c>
      <c r="D5" s="228">
        <v>0</v>
      </c>
      <c r="E5" s="228">
        <v>1500</v>
      </c>
      <c r="F5" s="228">
        <v>2100</v>
      </c>
      <c r="G5" s="228">
        <v>2500</v>
      </c>
      <c r="H5" s="228">
        <v>3000</v>
      </c>
      <c r="I5" s="228">
        <v>3300</v>
      </c>
      <c r="J5" s="228">
        <v>3500</v>
      </c>
      <c r="K5" s="228">
        <v>2500</v>
      </c>
      <c r="L5" s="229"/>
    </row>
    <row r="6" spans="1:12" x14ac:dyDescent="0.2">
      <c r="A6" s="225"/>
      <c r="B6" s="226" t="s">
        <v>519</v>
      </c>
      <c r="C6" s="583">
        <f t="shared" si="0"/>
        <v>19200</v>
      </c>
      <c r="D6" s="228">
        <v>0</v>
      </c>
      <c r="E6" s="228">
        <v>1800</v>
      </c>
      <c r="F6" s="228">
        <v>3000</v>
      </c>
      <c r="G6" s="228">
        <v>1200</v>
      </c>
      <c r="H6" s="228">
        <v>4100</v>
      </c>
      <c r="I6" s="228">
        <v>3100</v>
      </c>
      <c r="J6" s="228">
        <v>4200</v>
      </c>
      <c r="K6" s="228">
        <v>1800</v>
      </c>
      <c r="L6" s="229"/>
    </row>
    <row r="7" spans="1:12" ht="13.5" x14ac:dyDescent="0.25">
      <c r="A7" s="230" t="s">
        <v>39</v>
      </c>
      <c r="B7" s="231" t="s">
        <v>315</v>
      </c>
      <c r="C7" s="584">
        <f>D7+E7+F7+G7+H7+I7+J7+K7</f>
        <v>37600</v>
      </c>
      <c r="D7" s="232">
        <f t="shared" ref="D7:K7" si="1">SUM(D5:D6)</f>
        <v>0</v>
      </c>
      <c r="E7" s="232">
        <f t="shared" si="1"/>
        <v>3300</v>
      </c>
      <c r="F7" s="232">
        <f t="shared" si="1"/>
        <v>5100</v>
      </c>
      <c r="G7" s="232">
        <f t="shared" si="1"/>
        <v>3700</v>
      </c>
      <c r="H7" s="232">
        <f t="shared" si="1"/>
        <v>7100</v>
      </c>
      <c r="I7" s="232">
        <f t="shared" si="1"/>
        <v>6400</v>
      </c>
      <c r="J7" s="232">
        <f t="shared" si="1"/>
        <v>7700</v>
      </c>
      <c r="K7" s="232">
        <f t="shared" si="1"/>
        <v>4300</v>
      </c>
      <c r="L7" s="233"/>
    </row>
    <row r="8" spans="1:12" ht="12" customHeight="1" x14ac:dyDescent="0.2">
      <c r="A8" s="220" t="s">
        <v>17</v>
      </c>
      <c r="B8" s="221" t="s">
        <v>316</v>
      </c>
      <c r="C8" s="222"/>
      <c r="D8" s="222"/>
      <c r="E8" s="222"/>
      <c r="F8" s="222"/>
      <c r="G8" s="222"/>
      <c r="H8" s="222"/>
      <c r="I8" s="222"/>
      <c r="J8" s="222"/>
      <c r="K8" s="222"/>
      <c r="L8" s="224"/>
    </row>
    <row r="9" spans="1:12" x14ac:dyDescent="0.2">
      <c r="A9" s="225"/>
      <c r="B9" s="226"/>
      <c r="C9" s="227"/>
      <c r="D9" s="228"/>
      <c r="E9" s="228"/>
      <c r="F9" s="228"/>
      <c r="G9" s="228"/>
      <c r="H9" s="228"/>
      <c r="I9" s="228"/>
      <c r="J9" s="228"/>
      <c r="K9" s="228"/>
      <c r="L9" s="229"/>
    </row>
    <row r="10" spans="1:12" x14ac:dyDescent="0.2">
      <c r="A10" s="225"/>
      <c r="B10" s="234"/>
      <c r="C10" s="227"/>
      <c r="D10" s="228"/>
      <c r="E10" s="228"/>
      <c r="F10" s="228"/>
      <c r="G10" s="228"/>
      <c r="H10" s="228"/>
      <c r="I10" s="228"/>
      <c r="J10" s="228"/>
      <c r="K10" s="228"/>
      <c r="L10" s="229"/>
    </row>
    <row r="11" spans="1:12" x14ac:dyDescent="0.2">
      <c r="A11" s="230" t="s">
        <v>17</v>
      </c>
      <c r="B11" s="231" t="s">
        <v>317</v>
      </c>
      <c r="C11" s="232">
        <f t="shared" ref="C11:K11" si="2">SUM(C9:C10)</f>
        <v>0</v>
      </c>
      <c r="D11" s="232">
        <f t="shared" si="2"/>
        <v>0</v>
      </c>
      <c r="E11" s="232">
        <f t="shared" si="2"/>
        <v>0</v>
      </c>
      <c r="F11" s="232">
        <f t="shared" si="2"/>
        <v>0</v>
      </c>
      <c r="G11" s="232">
        <f t="shared" si="2"/>
        <v>0</v>
      </c>
      <c r="H11" s="232">
        <f t="shared" si="2"/>
        <v>0</v>
      </c>
      <c r="I11" s="232">
        <f t="shared" si="2"/>
        <v>0</v>
      </c>
      <c r="J11" s="232">
        <f t="shared" si="2"/>
        <v>0</v>
      </c>
      <c r="K11" s="232">
        <f t="shared" si="2"/>
        <v>0</v>
      </c>
      <c r="L11" s="235"/>
    </row>
    <row r="12" spans="1:12" ht="13.5" x14ac:dyDescent="0.25">
      <c r="A12" s="236"/>
      <c r="B12" s="231" t="s">
        <v>318</v>
      </c>
      <c r="C12" s="584">
        <f t="shared" ref="C12:K12" si="3">C7+C11</f>
        <v>37600</v>
      </c>
      <c r="D12" s="232">
        <f t="shared" si="3"/>
        <v>0</v>
      </c>
      <c r="E12" s="232">
        <f t="shared" si="3"/>
        <v>3300</v>
      </c>
      <c r="F12" s="232">
        <f t="shared" si="3"/>
        <v>5100</v>
      </c>
      <c r="G12" s="232">
        <f t="shared" si="3"/>
        <v>3700</v>
      </c>
      <c r="H12" s="232">
        <f t="shared" si="3"/>
        <v>7100</v>
      </c>
      <c r="I12" s="232">
        <f t="shared" si="3"/>
        <v>6400</v>
      </c>
      <c r="J12" s="232">
        <f t="shared" si="3"/>
        <v>7700</v>
      </c>
      <c r="K12" s="232">
        <f t="shared" si="3"/>
        <v>4300</v>
      </c>
      <c r="L12" s="233"/>
    </row>
    <row r="13" spans="1:12" x14ac:dyDescent="0.2">
      <c r="A13" s="220" t="s">
        <v>81</v>
      </c>
      <c r="B13" s="237" t="s">
        <v>319</v>
      </c>
      <c r="C13" s="227"/>
      <c r="D13" s="228"/>
      <c r="E13" s="228"/>
      <c r="F13" s="228"/>
      <c r="G13" s="228"/>
      <c r="H13" s="228"/>
      <c r="I13" s="228"/>
      <c r="J13" s="228"/>
      <c r="K13" s="228"/>
      <c r="L13" s="229"/>
    </row>
    <row r="14" spans="1:12" x14ac:dyDescent="0.2">
      <c r="A14" s="220"/>
      <c r="B14" s="234" t="s">
        <v>942</v>
      </c>
      <c r="C14" s="583">
        <f>D14+E14+F14</f>
        <v>161041</v>
      </c>
      <c r="D14" s="228">
        <v>142622</v>
      </c>
      <c r="E14" s="228">
        <v>18419</v>
      </c>
      <c r="F14" s="228"/>
      <c r="G14" s="228"/>
      <c r="H14" s="228"/>
      <c r="I14" s="228"/>
      <c r="J14" s="228"/>
      <c r="K14" s="228"/>
      <c r="L14" s="238"/>
    </row>
    <row r="15" spans="1:12" x14ac:dyDescent="0.2">
      <c r="A15" s="220"/>
      <c r="B15" s="234" t="s">
        <v>941</v>
      </c>
      <c r="C15" s="583">
        <f t="shared" ref="C15:C18" si="4">D15+E15+F15</f>
        <v>101132</v>
      </c>
      <c r="D15" s="228">
        <v>89750</v>
      </c>
      <c r="E15" s="228">
        <v>11382</v>
      </c>
      <c r="F15" s="228"/>
      <c r="G15" s="228"/>
      <c r="H15" s="228"/>
      <c r="I15" s="228"/>
      <c r="J15" s="228"/>
      <c r="K15" s="228"/>
      <c r="L15" s="238"/>
    </row>
    <row r="16" spans="1:12" x14ac:dyDescent="0.2">
      <c r="A16" s="220"/>
      <c r="B16" s="234" t="s">
        <v>1018</v>
      </c>
      <c r="C16" s="583">
        <f t="shared" si="4"/>
        <v>71345</v>
      </c>
      <c r="D16" s="228">
        <v>65000</v>
      </c>
      <c r="E16" s="228">
        <v>6345</v>
      </c>
      <c r="F16" s="228"/>
      <c r="G16" s="228"/>
      <c r="H16" s="228"/>
      <c r="I16" s="228"/>
      <c r="J16" s="228"/>
      <c r="K16" s="228"/>
      <c r="L16" s="238"/>
    </row>
    <row r="17" spans="1:12" x14ac:dyDescent="0.2">
      <c r="A17" s="220"/>
      <c r="B17" s="234" t="s">
        <v>1019</v>
      </c>
      <c r="C17" s="583">
        <f>D17+E17+F17</f>
        <v>229654</v>
      </c>
      <c r="D17" s="228">
        <v>159000</v>
      </c>
      <c r="E17" s="228">
        <v>70654</v>
      </c>
      <c r="F17" s="228"/>
      <c r="G17" s="228"/>
      <c r="H17" s="228"/>
      <c r="I17" s="228"/>
      <c r="J17" s="228"/>
      <c r="K17" s="228"/>
      <c r="L17" s="238"/>
    </row>
    <row r="18" spans="1:12" ht="13.5" customHeight="1" x14ac:dyDescent="0.2">
      <c r="A18" s="225"/>
      <c r="B18" s="234" t="s">
        <v>958</v>
      </c>
      <c r="C18" s="583">
        <f t="shared" si="4"/>
        <v>225118</v>
      </c>
      <c r="D18" s="239">
        <v>112559</v>
      </c>
      <c r="E18" s="228">
        <v>112559</v>
      </c>
      <c r="F18" s="240"/>
      <c r="G18" s="227"/>
      <c r="H18" s="240"/>
      <c r="I18" s="240"/>
      <c r="J18" s="240"/>
      <c r="K18" s="240"/>
      <c r="L18" s="238"/>
    </row>
    <row r="19" spans="1:12" ht="14.25" customHeight="1" x14ac:dyDescent="0.2">
      <c r="A19" s="230" t="s">
        <v>81</v>
      </c>
      <c r="B19" s="231" t="s">
        <v>320</v>
      </c>
      <c r="C19" s="585">
        <f>D19+E19+F19+G19+H19+I19+J19+K19</f>
        <v>675731</v>
      </c>
      <c r="D19" s="232">
        <f>SUM(D14:D17)</f>
        <v>456372</v>
      </c>
      <c r="E19" s="232">
        <f>SUM(E14:E18)</f>
        <v>219359</v>
      </c>
      <c r="F19" s="232">
        <f t="shared" ref="F19:K19" si="5">SUM(F14:F17)</f>
        <v>0</v>
      </c>
      <c r="G19" s="232">
        <f t="shared" si="5"/>
        <v>0</v>
      </c>
      <c r="H19" s="232">
        <f t="shared" si="5"/>
        <v>0</v>
      </c>
      <c r="I19" s="232">
        <f t="shared" si="5"/>
        <v>0</v>
      </c>
      <c r="J19" s="232">
        <f t="shared" si="5"/>
        <v>0</v>
      </c>
      <c r="K19" s="232">
        <f t="shared" si="5"/>
        <v>0</v>
      </c>
      <c r="L19" s="241"/>
    </row>
    <row r="20" spans="1:12" ht="13.5" x14ac:dyDescent="0.25">
      <c r="A20" s="242"/>
      <c r="B20" s="231" t="s">
        <v>321</v>
      </c>
      <c r="C20" s="584">
        <f>D20+E20+F20+G20+H20+I20+J20+K20</f>
        <v>713331</v>
      </c>
      <c r="D20" s="232">
        <f t="shared" ref="D20:K20" si="6">D12+D19</f>
        <v>456372</v>
      </c>
      <c r="E20" s="232">
        <f t="shared" si="6"/>
        <v>222659</v>
      </c>
      <c r="F20" s="232">
        <f t="shared" si="6"/>
        <v>5100</v>
      </c>
      <c r="G20" s="232">
        <f t="shared" si="6"/>
        <v>3700</v>
      </c>
      <c r="H20" s="232">
        <f t="shared" si="6"/>
        <v>7100</v>
      </c>
      <c r="I20" s="232">
        <f t="shared" si="6"/>
        <v>6400</v>
      </c>
      <c r="J20" s="232">
        <f t="shared" si="6"/>
        <v>7700</v>
      </c>
      <c r="K20" s="232">
        <f t="shared" si="6"/>
        <v>4300</v>
      </c>
      <c r="L20" s="243"/>
    </row>
    <row r="21" spans="1:12" x14ac:dyDescent="0.2">
      <c r="B21" s="244"/>
      <c r="C21" s="244"/>
    </row>
    <row r="22" spans="1:12" x14ac:dyDescent="0.2">
      <c r="B22" s="244"/>
      <c r="C22" s="244"/>
    </row>
    <row r="23" spans="1:12" x14ac:dyDescent="0.2">
      <c r="B23" s="244"/>
      <c r="C23" s="245"/>
    </row>
    <row r="24" spans="1:12" x14ac:dyDescent="0.2">
      <c r="C24" s="246"/>
    </row>
    <row r="25" spans="1:12" x14ac:dyDescent="0.2">
      <c r="C25" s="246"/>
    </row>
  </sheetData>
  <printOptions horizontalCentered="1" gridLines="1"/>
  <pageMargins left="0.27559055118110237" right="0.27559055118110237" top="1.1811023622047245" bottom="0.39370078740157483" header="0.51181102362204722" footer="0.23622047244094491"/>
  <pageSetup paperSize="9" scale="61" pageOrder="overThenDown" orientation="landscape" blackAndWhite="1" r:id="rId1"/>
  <headerFooter alignWithMargins="0">
    <oddHeader>&amp;C&amp;"Times New Roman,Félkövér"&amp;12Több éves kötelezettségvállalások&amp;R&amp;"Times New Roman,Normál"&amp;9 21. melléklet</oddHeader>
    <oddFooter>&amp;L&amp;"Times New Roman,Normál"&amp;8&amp;D &amp;C&amp;"Times New Roman,Normál"&amp;8&amp;Z&amp;F&amp;R&amp;"Times New Roman,Normál"&amp;8&amp;P/&amp;N</oddFooter>
  </headerFooter>
  <colBreaks count="1" manualBreakCount="1">
    <brk id="7" max="23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P185"/>
  <sheetViews>
    <sheetView topLeftCell="A106" zoomScaleNormal="100" zoomScaleSheetLayoutView="100" workbookViewId="0">
      <selection activeCell="C115" sqref="C115"/>
    </sheetView>
  </sheetViews>
  <sheetFormatPr defaultRowHeight="12.75" x14ac:dyDescent="0.2"/>
  <cols>
    <col min="1" max="1" width="7" customWidth="1"/>
    <col min="2" max="2" width="64.28515625" customWidth="1"/>
    <col min="3" max="3" width="12.7109375" customWidth="1"/>
    <col min="4" max="7" width="11.28515625" customWidth="1"/>
    <col min="8" max="8" width="12.140625" customWidth="1"/>
    <col min="259" max="259" width="7" customWidth="1"/>
    <col min="260" max="260" width="60.42578125" customWidth="1"/>
    <col min="261" max="261" width="12.7109375" customWidth="1"/>
    <col min="262" max="262" width="10.7109375" customWidth="1"/>
    <col min="263" max="263" width="0" hidden="1" customWidth="1"/>
    <col min="264" max="264" width="12.140625" customWidth="1"/>
    <col min="515" max="515" width="7" customWidth="1"/>
    <col min="516" max="516" width="60.42578125" customWidth="1"/>
    <col min="517" max="517" width="12.7109375" customWidth="1"/>
    <col min="518" max="518" width="10.7109375" customWidth="1"/>
    <col min="519" max="519" width="0" hidden="1" customWidth="1"/>
    <col min="520" max="520" width="12.140625" customWidth="1"/>
    <col min="771" max="771" width="7" customWidth="1"/>
    <col min="772" max="772" width="60.42578125" customWidth="1"/>
    <col min="773" max="773" width="12.7109375" customWidth="1"/>
    <col min="774" max="774" width="10.7109375" customWidth="1"/>
    <col min="775" max="775" width="0" hidden="1" customWidth="1"/>
    <col min="776" max="776" width="12.140625" customWidth="1"/>
    <col min="1027" max="1027" width="7" customWidth="1"/>
    <col min="1028" max="1028" width="60.42578125" customWidth="1"/>
    <col min="1029" max="1029" width="12.7109375" customWidth="1"/>
    <col min="1030" max="1030" width="10.7109375" customWidth="1"/>
    <col min="1031" max="1031" width="0" hidden="1" customWidth="1"/>
    <col min="1032" max="1032" width="12.140625" customWidth="1"/>
    <col min="1283" max="1283" width="7" customWidth="1"/>
    <col min="1284" max="1284" width="60.42578125" customWidth="1"/>
    <col min="1285" max="1285" width="12.7109375" customWidth="1"/>
    <col min="1286" max="1286" width="10.7109375" customWidth="1"/>
    <col min="1287" max="1287" width="0" hidden="1" customWidth="1"/>
    <col min="1288" max="1288" width="12.140625" customWidth="1"/>
    <col min="1539" max="1539" width="7" customWidth="1"/>
    <col min="1540" max="1540" width="60.42578125" customWidth="1"/>
    <col min="1541" max="1541" width="12.7109375" customWidth="1"/>
    <col min="1542" max="1542" width="10.7109375" customWidth="1"/>
    <col min="1543" max="1543" width="0" hidden="1" customWidth="1"/>
    <col min="1544" max="1544" width="12.140625" customWidth="1"/>
    <col min="1795" max="1795" width="7" customWidth="1"/>
    <col min="1796" max="1796" width="60.42578125" customWidth="1"/>
    <col min="1797" max="1797" width="12.7109375" customWidth="1"/>
    <col min="1798" max="1798" width="10.7109375" customWidth="1"/>
    <col min="1799" max="1799" width="0" hidden="1" customWidth="1"/>
    <col min="1800" max="1800" width="12.140625" customWidth="1"/>
    <col min="2051" max="2051" width="7" customWidth="1"/>
    <col min="2052" max="2052" width="60.42578125" customWidth="1"/>
    <col min="2053" max="2053" width="12.7109375" customWidth="1"/>
    <col min="2054" max="2054" width="10.7109375" customWidth="1"/>
    <col min="2055" max="2055" width="0" hidden="1" customWidth="1"/>
    <col min="2056" max="2056" width="12.140625" customWidth="1"/>
    <col min="2307" max="2307" width="7" customWidth="1"/>
    <col min="2308" max="2308" width="60.42578125" customWidth="1"/>
    <col min="2309" max="2309" width="12.7109375" customWidth="1"/>
    <col min="2310" max="2310" width="10.7109375" customWidth="1"/>
    <col min="2311" max="2311" width="0" hidden="1" customWidth="1"/>
    <col min="2312" max="2312" width="12.140625" customWidth="1"/>
    <col min="2563" max="2563" width="7" customWidth="1"/>
    <col min="2564" max="2564" width="60.42578125" customWidth="1"/>
    <col min="2565" max="2565" width="12.7109375" customWidth="1"/>
    <col min="2566" max="2566" width="10.7109375" customWidth="1"/>
    <col min="2567" max="2567" width="0" hidden="1" customWidth="1"/>
    <col min="2568" max="2568" width="12.140625" customWidth="1"/>
    <col min="2819" max="2819" width="7" customWidth="1"/>
    <col min="2820" max="2820" width="60.42578125" customWidth="1"/>
    <col min="2821" max="2821" width="12.7109375" customWidth="1"/>
    <col min="2822" max="2822" width="10.7109375" customWidth="1"/>
    <col min="2823" max="2823" width="0" hidden="1" customWidth="1"/>
    <col min="2824" max="2824" width="12.140625" customWidth="1"/>
    <col min="3075" max="3075" width="7" customWidth="1"/>
    <col min="3076" max="3076" width="60.42578125" customWidth="1"/>
    <col min="3077" max="3077" width="12.7109375" customWidth="1"/>
    <col min="3078" max="3078" width="10.7109375" customWidth="1"/>
    <col min="3079" max="3079" width="0" hidden="1" customWidth="1"/>
    <col min="3080" max="3080" width="12.140625" customWidth="1"/>
    <col min="3331" max="3331" width="7" customWidth="1"/>
    <col min="3332" max="3332" width="60.42578125" customWidth="1"/>
    <col min="3333" max="3333" width="12.7109375" customWidth="1"/>
    <col min="3334" max="3334" width="10.7109375" customWidth="1"/>
    <col min="3335" max="3335" width="0" hidden="1" customWidth="1"/>
    <col min="3336" max="3336" width="12.140625" customWidth="1"/>
    <col min="3587" max="3587" width="7" customWidth="1"/>
    <col min="3588" max="3588" width="60.42578125" customWidth="1"/>
    <col min="3589" max="3589" width="12.7109375" customWidth="1"/>
    <col min="3590" max="3590" width="10.7109375" customWidth="1"/>
    <col min="3591" max="3591" width="0" hidden="1" customWidth="1"/>
    <col min="3592" max="3592" width="12.140625" customWidth="1"/>
    <col min="3843" max="3843" width="7" customWidth="1"/>
    <col min="3844" max="3844" width="60.42578125" customWidth="1"/>
    <col min="3845" max="3845" width="12.7109375" customWidth="1"/>
    <col min="3846" max="3846" width="10.7109375" customWidth="1"/>
    <col min="3847" max="3847" width="0" hidden="1" customWidth="1"/>
    <col min="3848" max="3848" width="12.140625" customWidth="1"/>
    <col min="4099" max="4099" width="7" customWidth="1"/>
    <col min="4100" max="4100" width="60.42578125" customWidth="1"/>
    <col min="4101" max="4101" width="12.7109375" customWidth="1"/>
    <col min="4102" max="4102" width="10.7109375" customWidth="1"/>
    <col min="4103" max="4103" width="0" hidden="1" customWidth="1"/>
    <col min="4104" max="4104" width="12.140625" customWidth="1"/>
    <col min="4355" max="4355" width="7" customWidth="1"/>
    <col min="4356" max="4356" width="60.42578125" customWidth="1"/>
    <col min="4357" max="4357" width="12.7109375" customWidth="1"/>
    <col min="4358" max="4358" width="10.7109375" customWidth="1"/>
    <col min="4359" max="4359" width="0" hidden="1" customWidth="1"/>
    <col min="4360" max="4360" width="12.140625" customWidth="1"/>
    <col min="4611" max="4611" width="7" customWidth="1"/>
    <col min="4612" max="4612" width="60.42578125" customWidth="1"/>
    <col min="4613" max="4613" width="12.7109375" customWidth="1"/>
    <col min="4614" max="4614" width="10.7109375" customWidth="1"/>
    <col min="4615" max="4615" width="0" hidden="1" customWidth="1"/>
    <col min="4616" max="4616" width="12.140625" customWidth="1"/>
    <col min="4867" max="4867" width="7" customWidth="1"/>
    <col min="4868" max="4868" width="60.42578125" customWidth="1"/>
    <col min="4869" max="4869" width="12.7109375" customWidth="1"/>
    <col min="4870" max="4870" width="10.7109375" customWidth="1"/>
    <col min="4871" max="4871" width="0" hidden="1" customWidth="1"/>
    <col min="4872" max="4872" width="12.140625" customWidth="1"/>
    <col min="5123" max="5123" width="7" customWidth="1"/>
    <col min="5124" max="5124" width="60.42578125" customWidth="1"/>
    <col min="5125" max="5125" width="12.7109375" customWidth="1"/>
    <col min="5126" max="5126" width="10.7109375" customWidth="1"/>
    <col min="5127" max="5127" width="0" hidden="1" customWidth="1"/>
    <col min="5128" max="5128" width="12.140625" customWidth="1"/>
    <col min="5379" max="5379" width="7" customWidth="1"/>
    <col min="5380" max="5380" width="60.42578125" customWidth="1"/>
    <col min="5381" max="5381" width="12.7109375" customWidth="1"/>
    <col min="5382" max="5382" width="10.7109375" customWidth="1"/>
    <col min="5383" max="5383" width="0" hidden="1" customWidth="1"/>
    <col min="5384" max="5384" width="12.140625" customWidth="1"/>
    <col min="5635" max="5635" width="7" customWidth="1"/>
    <col min="5636" max="5636" width="60.42578125" customWidth="1"/>
    <col min="5637" max="5637" width="12.7109375" customWidth="1"/>
    <col min="5638" max="5638" width="10.7109375" customWidth="1"/>
    <col min="5639" max="5639" width="0" hidden="1" customWidth="1"/>
    <col min="5640" max="5640" width="12.140625" customWidth="1"/>
    <col min="5891" max="5891" width="7" customWidth="1"/>
    <col min="5892" max="5892" width="60.42578125" customWidth="1"/>
    <col min="5893" max="5893" width="12.7109375" customWidth="1"/>
    <col min="5894" max="5894" width="10.7109375" customWidth="1"/>
    <col min="5895" max="5895" width="0" hidden="1" customWidth="1"/>
    <col min="5896" max="5896" width="12.140625" customWidth="1"/>
    <col min="6147" max="6147" width="7" customWidth="1"/>
    <col min="6148" max="6148" width="60.42578125" customWidth="1"/>
    <col min="6149" max="6149" width="12.7109375" customWidth="1"/>
    <col min="6150" max="6150" width="10.7109375" customWidth="1"/>
    <col min="6151" max="6151" width="0" hidden="1" customWidth="1"/>
    <col min="6152" max="6152" width="12.140625" customWidth="1"/>
    <col min="6403" max="6403" width="7" customWidth="1"/>
    <col min="6404" max="6404" width="60.42578125" customWidth="1"/>
    <col min="6405" max="6405" width="12.7109375" customWidth="1"/>
    <col min="6406" max="6406" width="10.7109375" customWidth="1"/>
    <col min="6407" max="6407" width="0" hidden="1" customWidth="1"/>
    <col min="6408" max="6408" width="12.140625" customWidth="1"/>
    <col min="6659" max="6659" width="7" customWidth="1"/>
    <col min="6660" max="6660" width="60.42578125" customWidth="1"/>
    <col min="6661" max="6661" width="12.7109375" customWidth="1"/>
    <col min="6662" max="6662" width="10.7109375" customWidth="1"/>
    <col min="6663" max="6663" width="0" hidden="1" customWidth="1"/>
    <col min="6664" max="6664" width="12.140625" customWidth="1"/>
    <col min="6915" max="6915" width="7" customWidth="1"/>
    <col min="6916" max="6916" width="60.42578125" customWidth="1"/>
    <col min="6917" max="6917" width="12.7109375" customWidth="1"/>
    <col min="6918" max="6918" width="10.7109375" customWidth="1"/>
    <col min="6919" max="6919" width="0" hidden="1" customWidth="1"/>
    <col min="6920" max="6920" width="12.140625" customWidth="1"/>
    <col min="7171" max="7171" width="7" customWidth="1"/>
    <col min="7172" max="7172" width="60.42578125" customWidth="1"/>
    <col min="7173" max="7173" width="12.7109375" customWidth="1"/>
    <col min="7174" max="7174" width="10.7109375" customWidth="1"/>
    <col min="7175" max="7175" width="0" hidden="1" customWidth="1"/>
    <col min="7176" max="7176" width="12.140625" customWidth="1"/>
    <col min="7427" max="7427" width="7" customWidth="1"/>
    <col min="7428" max="7428" width="60.42578125" customWidth="1"/>
    <col min="7429" max="7429" width="12.7109375" customWidth="1"/>
    <col min="7430" max="7430" width="10.7109375" customWidth="1"/>
    <col min="7431" max="7431" width="0" hidden="1" customWidth="1"/>
    <col min="7432" max="7432" width="12.140625" customWidth="1"/>
    <col min="7683" max="7683" width="7" customWidth="1"/>
    <col min="7684" max="7684" width="60.42578125" customWidth="1"/>
    <col min="7685" max="7685" width="12.7109375" customWidth="1"/>
    <col min="7686" max="7686" width="10.7109375" customWidth="1"/>
    <col min="7687" max="7687" width="0" hidden="1" customWidth="1"/>
    <col min="7688" max="7688" width="12.140625" customWidth="1"/>
    <col min="7939" max="7939" width="7" customWidth="1"/>
    <col min="7940" max="7940" width="60.42578125" customWidth="1"/>
    <col min="7941" max="7941" width="12.7109375" customWidth="1"/>
    <col min="7942" max="7942" width="10.7109375" customWidth="1"/>
    <col min="7943" max="7943" width="0" hidden="1" customWidth="1"/>
    <col min="7944" max="7944" width="12.140625" customWidth="1"/>
    <col min="8195" max="8195" width="7" customWidth="1"/>
    <col min="8196" max="8196" width="60.42578125" customWidth="1"/>
    <col min="8197" max="8197" width="12.7109375" customWidth="1"/>
    <col min="8198" max="8198" width="10.7109375" customWidth="1"/>
    <col min="8199" max="8199" width="0" hidden="1" customWidth="1"/>
    <col min="8200" max="8200" width="12.140625" customWidth="1"/>
    <col min="8451" max="8451" width="7" customWidth="1"/>
    <col min="8452" max="8452" width="60.42578125" customWidth="1"/>
    <col min="8453" max="8453" width="12.7109375" customWidth="1"/>
    <col min="8454" max="8454" width="10.7109375" customWidth="1"/>
    <col min="8455" max="8455" width="0" hidden="1" customWidth="1"/>
    <col min="8456" max="8456" width="12.140625" customWidth="1"/>
    <col min="8707" max="8707" width="7" customWidth="1"/>
    <col min="8708" max="8708" width="60.42578125" customWidth="1"/>
    <col min="8709" max="8709" width="12.7109375" customWidth="1"/>
    <col min="8710" max="8710" width="10.7109375" customWidth="1"/>
    <col min="8711" max="8711" width="0" hidden="1" customWidth="1"/>
    <col min="8712" max="8712" width="12.140625" customWidth="1"/>
    <col min="8963" max="8963" width="7" customWidth="1"/>
    <col min="8964" max="8964" width="60.42578125" customWidth="1"/>
    <col min="8965" max="8965" width="12.7109375" customWidth="1"/>
    <col min="8966" max="8966" width="10.7109375" customWidth="1"/>
    <col min="8967" max="8967" width="0" hidden="1" customWidth="1"/>
    <col min="8968" max="8968" width="12.140625" customWidth="1"/>
    <col min="9219" max="9219" width="7" customWidth="1"/>
    <col min="9220" max="9220" width="60.42578125" customWidth="1"/>
    <col min="9221" max="9221" width="12.7109375" customWidth="1"/>
    <col min="9222" max="9222" width="10.7109375" customWidth="1"/>
    <col min="9223" max="9223" width="0" hidden="1" customWidth="1"/>
    <col min="9224" max="9224" width="12.140625" customWidth="1"/>
    <col min="9475" max="9475" width="7" customWidth="1"/>
    <col min="9476" max="9476" width="60.42578125" customWidth="1"/>
    <col min="9477" max="9477" width="12.7109375" customWidth="1"/>
    <col min="9478" max="9478" width="10.7109375" customWidth="1"/>
    <col min="9479" max="9479" width="0" hidden="1" customWidth="1"/>
    <col min="9480" max="9480" width="12.140625" customWidth="1"/>
    <col min="9731" max="9731" width="7" customWidth="1"/>
    <col min="9732" max="9732" width="60.42578125" customWidth="1"/>
    <col min="9733" max="9733" width="12.7109375" customWidth="1"/>
    <col min="9734" max="9734" width="10.7109375" customWidth="1"/>
    <col min="9735" max="9735" width="0" hidden="1" customWidth="1"/>
    <col min="9736" max="9736" width="12.140625" customWidth="1"/>
    <col min="9987" max="9987" width="7" customWidth="1"/>
    <col min="9988" max="9988" width="60.42578125" customWidth="1"/>
    <col min="9989" max="9989" width="12.7109375" customWidth="1"/>
    <col min="9990" max="9990" width="10.7109375" customWidth="1"/>
    <col min="9991" max="9991" width="0" hidden="1" customWidth="1"/>
    <col min="9992" max="9992" width="12.140625" customWidth="1"/>
    <col min="10243" max="10243" width="7" customWidth="1"/>
    <col min="10244" max="10244" width="60.42578125" customWidth="1"/>
    <col min="10245" max="10245" width="12.7109375" customWidth="1"/>
    <col min="10246" max="10246" width="10.7109375" customWidth="1"/>
    <col min="10247" max="10247" width="0" hidden="1" customWidth="1"/>
    <col min="10248" max="10248" width="12.140625" customWidth="1"/>
    <col min="10499" max="10499" width="7" customWidth="1"/>
    <col min="10500" max="10500" width="60.42578125" customWidth="1"/>
    <col min="10501" max="10501" width="12.7109375" customWidth="1"/>
    <col min="10502" max="10502" width="10.7109375" customWidth="1"/>
    <col min="10503" max="10503" width="0" hidden="1" customWidth="1"/>
    <col min="10504" max="10504" width="12.140625" customWidth="1"/>
    <col min="10755" max="10755" width="7" customWidth="1"/>
    <col min="10756" max="10756" width="60.42578125" customWidth="1"/>
    <col min="10757" max="10757" width="12.7109375" customWidth="1"/>
    <col min="10758" max="10758" width="10.7109375" customWidth="1"/>
    <col min="10759" max="10759" width="0" hidden="1" customWidth="1"/>
    <col min="10760" max="10760" width="12.140625" customWidth="1"/>
    <col min="11011" max="11011" width="7" customWidth="1"/>
    <col min="11012" max="11012" width="60.42578125" customWidth="1"/>
    <col min="11013" max="11013" width="12.7109375" customWidth="1"/>
    <col min="11014" max="11014" width="10.7109375" customWidth="1"/>
    <col min="11015" max="11015" width="0" hidden="1" customWidth="1"/>
    <col min="11016" max="11016" width="12.140625" customWidth="1"/>
    <col min="11267" max="11267" width="7" customWidth="1"/>
    <col min="11268" max="11268" width="60.42578125" customWidth="1"/>
    <col min="11269" max="11269" width="12.7109375" customWidth="1"/>
    <col min="11270" max="11270" width="10.7109375" customWidth="1"/>
    <col min="11271" max="11271" width="0" hidden="1" customWidth="1"/>
    <col min="11272" max="11272" width="12.140625" customWidth="1"/>
    <col min="11523" max="11523" width="7" customWidth="1"/>
    <col min="11524" max="11524" width="60.42578125" customWidth="1"/>
    <col min="11525" max="11525" width="12.7109375" customWidth="1"/>
    <col min="11526" max="11526" width="10.7109375" customWidth="1"/>
    <col min="11527" max="11527" width="0" hidden="1" customWidth="1"/>
    <col min="11528" max="11528" width="12.140625" customWidth="1"/>
    <col min="11779" max="11779" width="7" customWidth="1"/>
    <col min="11780" max="11780" width="60.42578125" customWidth="1"/>
    <col min="11781" max="11781" width="12.7109375" customWidth="1"/>
    <col min="11782" max="11782" width="10.7109375" customWidth="1"/>
    <col min="11783" max="11783" width="0" hidden="1" customWidth="1"/>
    <col min="11784" max="11784" width="12.140625" customWidth="1"/>
    <col min="12035" max="12035" width="7" customWidth="1"/>
    <col min="12036" max="12036" width="60.42578125" customWidth="1"/>
    <col min="12037" max="12037" width="12.7109375" customWidth="1"/>
    <col min="12038" max="12038" width="10.7109375" customWidth="1"/>
    <col min="12039" max="12039" width="0" hidden="1" customWidth="1"/>
    <col min="12040" max="12040" width="12.140625" customWidth="1"/>
    <col min="12291" max="12291" width="7" customWidth="1"/>
    <col min="12292" max="12292" width="60.42578125" customWidth="1"/>
    <col min="12293" max="12293" width="12.7109375" customWidth="1"/>
    <col min="12294" max="12294" width="10.7109375" customWidth="1"/>
    <col min="12295" max="12295" width="0" hidden="1" customWidth="1"/>
    <col min="12296" max="12296" width="12.140625" customWidth="1"/>
    <col min="12547" max="12547" width="7" customWidth="1"/>
    <col min="12548" max="12548" width="60.42578125" customWidth="1"/>
    <col min="12549" max="12549" width="12.7109375" customWidth="1"/>
    <col min="12550" max="12550" width="10.7109375" customWidth="1"/>
    <col min="12551" max="12551" width="0" hidden="1" customWidth="1"/>
    <col min="12552" max="12552" width="12.140625" customWidth="1"/>
    <col min="12803" max="12803" width="7" customWidth="1"/>
    <col min="12804" max="12804" width="60.42578125" customWidth="1"/>
    <col min="12805" max="12805" width="12.7109375" customWidth="1"/>
    <col min="12806" max="12806" width="10.7109375" customWidth="1"/>
    <col min="12807" max="12807" width="0" hidden="1" customWidth="1"/>
    <col min="12808" max="12808" width="12.140625" customWidth="1"/>
    <col min="13059" max="13059" width="7" customWidth="1"/>
    <col min="13060" max="13060" width="60.42578125" customWidth="1"/>
    <col min="13061" max="13061" width="12.7109375" customWidth="1"/>
    <col min="13062" max="13062" width="10.7109375" customWidth="1"/>
    <col min="13063" max="13063" width="0" hidden="1" customWidth="1"/>
    <col min="13064" max="13064" width="12.140625" customWidth="1"/>
    <col min="13315" max="13315" width="7" customWidth="1"/>
    <col min="13316" max="13316" width="60.42578125" customWidth="1"/>
    <col min="13317" max="13317" width="12.7109375" customWidth="1"/>
    <col min="13318" max="13318" width="10.7109375" customWidth="1"/>
    <col min="13319" max="13319" width="0" hidden="1" customWidth="1"/>
    <col min="13320" max="13320" width="12.140625" customWidth="1"/>
    <col min="13571" max="13571" width="7" customWidth="1"/>
    <col min="13572" max="13572" width="60.42578125" customWidth="1"/>
    <col min="13573" max="13573" width="12.7109375" customWidth="1"/>
    <col min="13574" max="13574" width="10.7109375" customWidth="1"/>
    <col min="13575" max="13575" width="0" hidden="1" customWidth="1"/>
    <col min="13576" max="13576" width="12.140625" customWidth="1"/>
    <col min="13827" max="13827" width="7" customWidth="1"/>
    <col min="13828" max="13828" width="60.42578125" customWidth="1"/>
    <col min="13829" max="13829" width="12.7109375" customWidth="1"/>
    <col min="13830" max="13830" width="10.7109375" customWidth="1"/>
    <col min="13831" max="13831" width="0" hidden="1" customWidth="1"/>
    <col min="13832" max="13832" width="12.140625" customWidth="1"/>
    <col min="14083" max="14083" width="7" customWidth="1"/>
    <col min="14084" max="14084" width="60.42578125" customWidth="1"/>
    <col min="14085" max="14085" width="12.7109375" customWidth="1"/>
    <col min="14086" max="14086" width="10.7109375" customWidth="1"/>
    <col min="14087" max="14087" width="0" hidden="1" customWidth="1"/>
    <col min="14088" max="14088" width="12.140625" customWidth="1"/>
    <col min="14339" max="14339" width="7" customWidth="1"/>
    <col min="14340" max="14340" width="60.42578125" customWidth="1"/>
    <col min="14341" max="14341" width="12.7109375" customWidth="1"/>
    <col min="14342" max="14342" width="10.7109375" customWidth="1"/>
    <col min="14343" max="14343" width="0" hidden="1" customWidth="1"/>
    <col min="14344" max="14344" width="12.140625" customWidth="1"/>
    <col min="14595" max="14595" width="7" customWidth="1"/>
    <col min="14596" max="14596" width="60.42578125" customWidth="1"/>
    <col min="14597" max="14597" width="12.7109375" customWidth="1"/>
    <col min="14598" max="14598" width="10.7109375" customWidth="1"/>
    <col min="14599" max="14599" width="0" hidden="1" customWidth="1"/>
    <col min="14600" max="14600" width="12.140625" customWidth="1"/>
    <col min="14851" max="14851" width="7" customWidth="1"/>
    <col min="14852" max="14852" width="60.42578125" customWidth="1"/>
    <col min="14853" max="14853" width="12.7109375" customWidth="1"/>
    <col min="14854" max="14854" width="10.7109375" customWidth="1"/>
    <col min="14855" max="14855" width="0" hidden="1" customWidth="1"/>
    <col min="14856" max="14856" width="12.140625" customWidth="1"/>
    <col min="15107" max="15107" width="7" customWidth="1"/>
    <col min="15108" max="15108" width="60.42578125" customWidth="1"/>
    <col min="15109" max="15109" width="12.7109375" customWidth="1"/>
    <col min="15110" max="15110" width="10.7109375" customWidth="1"/>
    <col min="15111" max="15111" width="0" hidden="1" customWidth="1"/>
    <col min="15112" max="15112" width="12.140625" customWidth="1"/>
    <col min="15363" max="15363" width="7" customWidth="1"/>
    <col min="15364" max="15364" width="60.42578125" customWidth="1"/>
    <col min="15365" max="15365" width="12.7109375" customWidth="1"/>
    <col min="15366" max="15366" width="10.7109375" customWidth="1"/>
    <col min="15367" max="15367" width="0" hidden="1" customWidth="1"/>
    <col min="15368" max="15368" width="12.140625" customWidth="1"/>
    <col min="15619" max="15619" width="7" customWidth="1"/>
    <col min="15620" max="15620" width="60.42578125" customWidth="1"/>
    <col min="15621" max="15621" width="12.7109375" customWidth="1"/>
    <col min="15622" max="15622" width="10.7109375" customWidth="1"/>
    <col min="15623" max="15623" width="0" hidden="1" customWidth="1"/>
    <col min="15624" max="15624" width="12.140625" customWidth="1"/>
    <col min="15875" max="15875" width="7" customWidth="1"/>
    <col min="15876" max="15876" width="60.42578125" customWidth="1"/>
    <col min="15877" max="15877" width="12.7109375" customWidth="1"/>
    <col min="15878" max="15878" width="10.7109375" customWidth="1"/>
    <col min="15879" max="15879" width="0" hidden="1" customWidth="1"/>
    <col min="15880" max="15880" width="12.140625" customWidth="1"/>
    <col min="16131" max="16131" width="7" customWidth="1"/>
    <col min="16132" max="16132" width="60.42578125" customWidth="1"/>
    <col min="16133" max="16133" width="12.7109375" customWidth="1"/>
    <col min="16134" max="16134" width="10.7109375" customWidth="1"/>
    <col min="16135" max="16135" width="0" hidden="1" customWidth="1"/>
    <col min="16136" max="16136" width="12.140625" customWidth="1"/>
  </cols>
  <sheetData>
    <row r="1" spans="1:8" ht="38.25" x14ac:dyDescent="0.2">
      <c r="A1" s="811" t="s">
        <v>0</v>
      </c>
      <c r="B1" s="812" t="s">
        <v>732</v>
      </c>
      <c r="C1" s="813" t="s">
        <v>991</v>
      </c>
      <c r="D1" s="814" t="s">
        <v>992</v>
      </c>
      <c r="E1" s="1182" t="s">
        <v>993</v>
      </c>
      <c r="F1" s="1182" t="s">
        <v>1001</v>
      </c>
      <c r="G1" s="1182" t="s">
        <v>1000</v>
      </c>
      <c r="H1" s="815" t="s">
        <v>994</v>
      </c>
    </row>
    <row r="2" spans="1:8" ht="13.5" thickBot="1" x14ac:dyDescent="0.25">
      <c r="A2" s="816"/>
      <c r="B2" s="2"/>
      <c r="C2" s="1"/>
      <c r="D2" s="3"/>
      <c r="E2" s="1183"/>
      <c r="F2" s="1183"/>
      <c r="G2" s="1183"/>
      <c r="H2" s="817"/>
    </row>
    <row r="3" spans="1:8" ht="14.25" thickBot="1" x14ac:dyDescent="0.3">
      <c r="A3" s="780" t="s">
        <v>39</v>
      </c>
      <c r="B3" s="781" t="s">
        <v>683</v>
      </c>
      <c r="C3" s="778">
        <f>C4+C5+C6+C7+C8+C9+C10+C11+C12</f>
        <v>1222774</v>
      </c>
      <c r="D3" s="778">
        <f t="shared" ref="D3:H3" si="0">D4+D5+D6+D7+D8+D9+D10+D11+D12</f>
        <v>0</v>
      </c>
      <c r="E3" s="778">
        <f t="shared" si="0"/>
        <v>0</v>
      </c>
      <c r="F3" s="778">
        <f t="shared" si="0"/>
        <v>0</v>
      </c>
      <c r="G3" s="778">
        <f t="shared" si="0"/>
        <v>0</v>
      </c>
      <c r="H3" s="779">
        <f t="shared" si="0"/>
        <v>1222774</v>
      </c>
    </row>
    <row r="4" spans="1:8" x14ac:dyDescent="0.2">
      <c r="A4" s="823" t="s">
        <v>3</v>
      </c>
      <c r="B4" s="12" t="s">
        <v>684</v>
      </c>
      <c r="C4" s="22">
        <v>210597</v>
      </c>
      <c r="D4" s="883"/>
      <c r="E4" s="1202"/>
      <c r="F4" s="1202"/>
      <c r="G4" s="1603"/>
      <c r="H4" s="830">
        <f>SUM(C4:F4)</f>
        <v>210597</v>
      </c>
    </row>
    <row r="5" spans="1:8" x14ac:dyDescent="0.2">
      <c r="A5" s="823" t="s">
        <v>5</v>
      </c>
      <c r="B5" s="12" t="s">
        <v>159</v>
      </c>
      <c r="C5" s="22">
        <v>488751</v>
      </c>
      <c r="D5" s="883"/>
      <c r="E5" s="1202"/>
      <c r="F5" s="1202"/>
      <c r="G5" s="1202"/>
      <c r="H5" s="830">
        <f t="shared" ref="H5:H11" si="1">SUM(C5:F5)</f>
        <v>488751</v>
      </c>
    </row>
    <row r="6" spans="1:8" x14ac:dyDescent="0.2">
      <c r="A6" s="823" t="s">
        <v>755</v>
      </c>
      <c r="B6" s="12" t="s">
        <v>163</v>
      </c>
      <c r="C6" s="22">
        <v>228866</v>
      </c>
      <c r="D6" s="883"/>
      <c r="E6" s="1202"/>
      <c r="F6" s="1202"/>
      <c r="G6" s="1202"/>
      <c r="H6" s="830">
        <f t="shared" si="1"/>
        <v>228866</v>
      </c>
    </row>
    <row r="7" spans="1:8" x14ac:dyDescent="0.2">
      <c r="A7" s="823" t="s">
        <v>777</v>
      </c>
      <c r="B7" s="12" t="s">
        <v>685</v>
      </c>
      <c r="C7" s="22">
        <v>68288</v>
      </c>
      <c r="D7" s="883"/>
      <c r="E7" s="1202"/>
      <c r="F7" s="1202"/>
      <c r="G7" s="1202"/>
      <c r="H7" s="830">
        <f t="shared" si="1"/>
        <v>68288</v>
      </c>
    </row>
    <row r="8" spans="1:8" x14ac:dyDescent="0.2">
      <c r="A8" s="824" t="s">
        <v>778</v>
      </c>
      <c r="B8" s="12" t="s">
        <v>170</v>
      </c>
      <c r="C8" s="22">
        <v>24886</v>
      </c>
      <c r="D8" s="22"/>
      <c r="E8" s="881"/>
      <c r="F8" s="881"/>
      <c r="G8" s="881"/>
      <c r="H8" s="830">
        <f t="shared" si="1"/>
        <v>24886</v>
      </c>
    </row>
    <row r="9" spans="1:8" x14ac:dyDescent="0.2">
      <c r="A9" s="824" t="s">
        <v>779</v>
      </c>
      <c r="B9" s="12" t="s">
        <v>686</v>
      </c>
      <c r="C9" s="22">
        <v>85552</v>
      </c>
      <c r="D9" s="22"/>
      <c r="E9" s="881"/>
      <c r="F9" s="881"/>
      <c r="G9" s="881"/>
      <c r="H9" s="830">
        <f t="shared" si="1"/>
        <v>85552</v>
      </c>
    </row>
    <row r="10" spans="1:8" x14ac:dyDescent="0.2">
      <c r="A10" s="824" t="s">
        <v>780</v>
      </c>
      <c r="B10" s="12" t="s">
        <v>687</v>
      </c>
      <c r="C10" s="881">
        <v>1748</v>
      </c>
      <c r="D10" s="881"/>
      <c r="E10" s="881"/>
      <c r="F10" s="881"/>
      <c r="G10" s="881"/>
      <c r="H10" s="830">
        <f t="shared" si="1"/>
        <v>1748</v>
      </c>
    </row>
    <row r="11" spans="1:8" x14ac:dyDescent="0.2">
      <c r="A11" s="824" t="s">
        <v>781</v>
      </c>
      <c r="B11" s="12" t="s">
        <v>688</v>
      </c>
      <c r="C11" s="881">
        <v>0</v>
      </c>
      <c r="D11" s="881"/>
      <c r="E11" s="881"/>
      <c r="F11" s="881"/>
      <c r="G11" s="881"/>
      <c r="H11" s="830">
        <f t="shared" si="1"/>
        <v>0</v>
      </c>
    </row>
    <row r="12" spans="1:8" x14ac:dyDescent="0.2">
      <c r="A12" s="824" t="s">
        <v>782</v>
      </c>
      <c r="B12" s="12" t="s">
        <v>689</v>
      </c>
      <c r="C12" s="881">
        <f>C13+C14+C15+C16+C17+C18+C19</f>
        <v>114086</v>
      </c>
      <c r="D12" s="881">
        <f t="shared" ref="D12:H12" si="2">D13+D14+D15+D16+D17+D18+D19</f>
        <v>0</v>
      </c>
      <c r="E12" s="881">
        <f t="shared" si="2"/>
        <v>0</v>
      </c>
      <c r="F12" s="881">
        <f t="shared" si="2"/>
        <v>0</v>
      </c>
      <c r="G12" s="881">
        <f t="shared" si="2"/>
        <v>0</v>
      </c>
      <c r="H12" s="830">
        <f t="shared" si="2"/>
        <v>114086</v>
      </c>
    </row>
    <row r="13" spans="1:8" x14ac:dyDescent="0.2">
      <c r="A13" s="824" t="s">
        <v>783</v>
      </c>
      <c r="B13" s="12" t="s">
        <v>690</v>
      </c>
      <c r="C13" s="881"/>
      <c r="D13" s="881"/>
      <c r="E13" s="1184"/>
      <c r="F13" s="1184"/>
      <c r="G13" s="1184"/>
      <c r="H13" s="882"/>
    </row>
    <row r="14" spans="1:8" x14ac:dyDescent="0.2">
      <c r="A14" s="824" t="s">
        <v>784</v>
      </c>
      <c r="B14" s="12" t="s">
        <v>691</v>
      </c>
      <c r="C14" s="881">
        <v>38000</v>
      </c>
      <c r="D14" s="881"/>
      <c r="E14" s="1184"/>
      <c r="F14" s="1184"/>
      <c r="G14" s="1184"/>
      <c r="H14" s="882">
        <f>SUM(C14:F14)</f>
        <v>38000</v>
      </c>
    </row>
    <row r="15" spans="1:8" x14ac:dyDescent="0.2">
      <c r="A15" s="824" t="s">
        <v>785</v>
      </c>
      <c r="B15" s="12" t="s">
        <v>692</v>
      </c>
      <c r="C15" s="881"/>
      <c r="D15" s="881"/>
      <c r="E15" s="1184"/>
      <c r="F15" s="1184"/>
      <c r="G15" s="1184"/>
      <c r="H15" s="882">
        <f t="shared" ref="H15:H19" si="3">SUM(C15:F15)</f>
        <v>0</v>
      </c>
    </row>
    <row r="16" spans="1:8" x14ac:dyDescent="0.2">
      <c r="A16" s="824" t="s">
        <v>786</v>
      </c>
      <c r="B16" s="12" t="s">
        <v>693</v>
      </c>
      <c r="C16" s="881">
        <v>3272</v>
      </c>
      <c r="D16" s="881"/>
      <c r="E16" s="1184"/>
      <c r="F16" s="1184"/>
      <c r="G16" s="1184"/>
      <c r="H16" s="882">
        <f t="shared" si="3"/>
        <v>3272</v>
      </c>
    </row>
    <row r="17" spans="1:8" x14ac:dyDescent="0.2">
      <c r="A17" s="824" t="s">
        <v>787</v>
      </c>
      <c r="B17" s="12" t="s">
        <v>694</v>
      </c>
      <c r="C17" s="881"/>
      <c r="D17" s="881"/>
      <c r="E17" s="1184"/>
      <c r="F17" s="1184"/>
      <c r="G17" s="1184"/>
      <c r="H17" s="882">
        <f t="shared" si="3"/>
        <v>0</v>
      </c>
    </row>
    <row r="18" spans="1:8" x14ac:dyDescent="0.2">
      <c r="A18" s="824" t="s">
        <v>788</v>
      </c>
      <c r="B18" s="12" t="s">
        <v>695</v>
      </c>
      <c r="C18" s="881">
        <v>72814</v>
      </c>
      <c r="D18" s="881"/>
      <c r="E18" s="1184"/>
      <c r="F18" s="1184"/>
      <c r="G18" s="1184"/>
      <c r="H18" s="882">
        <f t="shared" si="3"/>
        <v>72814</v>
      </c>
    </row>
    <row r="19" spans="1:8" ht="13.5" thickBot="1" x14ac:dyDescent="0.25">
      <c r="A19" s="824" t="s">
        <v>789</v>
      </c>
      <c r="B19" s="12" t="s">
        <v>696</v>
      </c>
      <c r="C19" s="881"/>
      <c r="D19" s="881"/>
      <c r="E19" s="1184"/>
      <c r="F19" s="1184"/>
      <c r="G19" s="1184"/>
      <c r="H19" s="882">
        <f t="shared" si="3"/>
        <v>0</v>
      </c>
    </row>
    <row r="20" spans="1:8" ht="13.5" thickBot="1" x14ac:dyDescent="0.25">
      <c r="A20" s="809" t="s">
        <v>17</v>
      </c>
      <c r="B20" s="777" t="s">
        <v>673</v>
      </c>
      <c r="C20" s="885">
        <f>C21+C29</f>
        <v>131500</v>
      </c>
      <c r="D20" s="885">
        <f t="shared" ref="D20:H20" si="4">D21+D29</f>
        <v>0</v>
      </c>
      <c r="E20" s="885">
        <f t="shared" si="4"/>
        <v>0</v>
      </c>
      <c r="F20" s="885">
        <f t="shared" si="4"/>
        <v>0</v>
      </c>
      <c r="G20" s="885">
        <f t="shared" si="4"/>
        <v>0</v>
      </c>
      <c r="H20" s="900">
        <f t="shared" si="4"/>
        <v>131500</v>
      </c>
    </row>
    <row r="21" spans="1:8" x14ac:dyDescent="0.2">
      <c r="A21" s="824">
        <v>2.1</v>
      </c>
      <c r="B21" s="11" t="s">
        <v>26</v>
      </c>
      <c r="C21" s="7">
        <f>C22+C23+C24+C25+C26+C27</f>
        <v>130000</v>
      </c>
      <c r="D21" s="7"/>
      <c r="E21" s="7">
        <f t="shared" ref="E21:G21" si="5">E22+E23+E24+E25+E26+E27</f>
        <v>0</v>
      </c>
      <c r="F21" s="7">
        <f t="shared" si="5"/>
        <v>0</v>
      </c>
      <c r="G21" s="7">
        <f t="shared" si="5"/>
        <v>0</v>
      </c>
      <c r="H21" s="821">
        <f>H22+H23+H24+H25+H26+H27</f>
        <v>130000</v>
      </c>
    </row>
    <row r="22" spans="1:8" x14ac:dyDescent="0.2">
      <c r="A22" s="826" t="s">
        <v>20</v>
      </c>
      <c r="B22" s="17" t="s">
        <v>27</v>
      </c>
      <c r="C22" s="18">
        <v>12500</v>
      </c>
      <c r="D22" s="19"/>
      <c r="E22" s="1186"/>
      <c r="F22" s="1186"/>
      <c r="G22" s="1186"/>
      <c r="H22" s="827">
        <f>SUM(C22:F22)</f>
        <v>12500</v>
      </c>
    </row>
    <row r="23" spans="1:8" x14ac:dyDescent="0.2">
      <c r="A23" s="826" t="s">
        <v>790</v>
      </c>
      <c r="B23" s="17" t="s">
        <v>28</v>
      </c>
      <c r="C23" s="18">
        <v>0</v>
      </c>
      <c r="D23" s="19"/>
      <c r="E23" s="1186"/>
      <c r="F23" s="1186"/>
      <c r="G23" s="1186"/>
      <c r="H23" s="827">
        <f t="shared" ref="H23:H32" si="6">SUM(C23:F23)</f>
        <v>0</v>
      </c>
    </row>
    <row r="24" spans="1:8" x14ac:dyDescent="0.2">
      <c r="A24" s="826" t="s">
        <v>791</v>
      </c>
      <c r="B24" s="17" t="s">
        <v>29</v>
      </c>
      <c r="C24" s="18">
        <v>12000</v>
      </c>
      <c r="D24" s="19"/>
      <c r="E24" s="1186"/>
      <c r="F24" s="1186"/>
      <c r="G24" s="1186"/>
      <c r="H24" s="827">
        <f t="shared" si="6"/>
        <v>12000</v>
      </c>
    </row>
    <row r="25" spans="1:8" x14ac:dyDescent="0.2">
      <c r="A25" s="826" t="s">
        <v>791</v>
      </c>
      <c r="B25" s="17" t="s">
        <v>30</v>
      </c>
      <c r="C25" s="18">
        <v>102500</v>
      </c>
      <c r="D25" s="19"/>
      <c r="E25" s="1186"/>
      <c r="F25" s="1186"/>
      <c r="G25" s="1186"/>
      <c r="H25" s="827">
        <f t="shared" si="6"/>
        <v>102500</v>
      </c>
    </row>
    <row r="26" spans="1:8" x14ac:dyDescent="0.2">
      <c r="A26" s="826" t="s">
        <v>792</v>
      </c>
      <c r="B26" s="17" t="s">
        <v>31</v>
      </c>
      <c r="C26" s="18">
        <v>3000</v>
      </c>
      <c r="D26" s="19"/>
      <c r="E26" s="1186"/>
      <c r="F26" s="1186"/>
      <c r="G26" s="1186"/>
      <c r="H26" s="827">
        <f t="shared" si="6"/>
        <v>3000</v>
      </c>
    </row>
    <row r="27" spans="1:8" x14ac:dyDescent="0.2">
      <c r="A27" s="826" t="s">
        <v>793</v>
      </c>
      <c r="B27" s="17" t="s">
        <v>32</v>
      </c>
      <c r="C27" s="18">
        <v>0</v>
      </c>
      <c r="D27" s="18"/>
      <c r="E27" s="1187"/>
      <c r="F27" s="18"/>
      <c r="G27" s="1187"/>
      <c r="H27" s="827">
        <f t="shared" si="6"/>
        <v>0</v>
      </c>
    </row>
    <row r="28" spans="1:8" x14ac:dyDescent="0.2">
      <c r="A28" s="828" t="s">
        <v>794</v>
      </c>
      <c r="B28" s="16" t="s">
        <v>33</v>
      </c>
      <c r="C28" s="20">
        <v>0</v>
      </c>
      <c r="D28" s="21"/>
      <c r="E28" s="19"/>
      <c r="F28" s="19"/>
      <c r="G28" s="1186"/>
      <c r="H28" s="827">
        <f t="shared" si="6"/>
        <v>0</v>
      </c>
    </row>
    <row r="29" spans="1:8" x14ac:dyDescent="0.2">
      <c r="A29" s="823">
        <v>2.2000000000000002</v>
      </c>
      <c r="B29" s="12" t="s">
        <v>34</v>
      </c>
      <c r="C29" s="22">
        <f>C30+C31</f>
        <v>1500</v>
      </c>
      <c r="D29" s="22"/>
      <c r="E29" s="881"/>
      <c r="F29" s="881"/>
      <c r="G29" s="1184"/>
      <c r="H29" s="827">
        <f t="shared" si="6"/>
        <v>1500</v>
      </c>
    </row>
    <row r="30" spans="1:8" x14ac:dyDescent="0.2">
      <c r="A30" s="828" t="s">
        <v>795</v>
      </c>
      <c r="B30" s="16" t="s">
        <v>35</v>
      </c>
      <c r="C30" s="20">
        <v>200</v>
      </c>
      <c r="D30" s="21"/>
      <c r="E30" s="19"/>
      <c r="F30" s="19"/>
      <c r="G30" s="1186"/>
      <c r="H30" s="827">
        <f t="shared" si="6"/>
        <v>200</v>
      </c>
    </row>
    <row r="31" spans="1:8" x14ac:dyDescent="0.2">
      <c r="A31" s="828" t="s">
        <v>796</v>
      </c>
      <c r="B31" s="16" t="s">
        <v>36</v>
      </c>
      <c r="C31" s="20">
        <v>1300</v>
      </c>
      <c r="D31" s="21"/>
      <c r="E31" s="19"/>
      <c r="F31" s="19"/>
      <c r="G31" s="1186"/>
      <c r="H31" s="827">
        <f t="shared" si="6"/>
        <v>1300</v>
      </c>
    </row>
    <row r="32" spans="1:8" ht="13.5" thickBot="1" x14ac:dyDescent="0.25">
      <c r="A32" s="828">
        <v>2.2999999999999998</v>
      </c>
      <c r="B32" s="16" t="s">
        <v>674</v>
      </c>
      <c r="C32" s="20"/>
      <c r="D32" s="21"/>
      <c r="E32" s="1203"/>
      <c r="F32" s="1203"/>
      <c r="G32" s="1186"/>
      <c r="H32" s="827">
        <f t="shared" si="6"/>
        <v>0</v>
      </c>
    </row>
    <row r="33" spans="1:8" ht="13.5" thickBot="1" x14ac:dyDescent="0.25">
      <c r="A33" s="953">
        <v>3</v>
      </c>
      <c r="B33" s="777" t="s">
        <v>18</v>
      </c>
      <c r="C33" s="802">
        <f>C34+C38+C39+C40+C41+C42+C43</f>
        <v>94247</v>
      </c>
      <c r="D33" s="802">
        <f t="shared" ref="D33:H33" si="7">D34+D38+D39+D40+D41+D42+D43</f>
        <v>1000</v>
      </c>
      <c r="E33" s="802">
        <f t="shared" si="7"/>
        <v>24000</v>
      </c>
      <c r="F33" s="802">
        <f t="shared" si="7"/>
        <v>1000</v>
      </c>
      <c r="G33" s="802">
        <f t="shared" si="7"/>
        <v>52000</v>
      </c>
      <c r="H33" s="803">
        <f t="shared" si="7"/>
        <v>172247</v>
      </c>
    </row>
    <row r="34" spans="1:8" x14ac:dyDescent="0.2">
      <c r="A34" s="846">
        <v>3.1</v>
      </c>
      <c r="B34" s="11" t="s">
        <v>19</v>
      </c>
      <c r="C34" s="13">
        <f>C35+C36+C37</f>
        <v>47004</v>
      </c>
      <c r="D34" s="13">
        <f t="shared" ref="D34:H34" si="8">D35+D36+D37</f>
        <v>0</v>
      </c>
      <c r="E34" s="13">
        <f t="shared" si="8"/>
        <v>24000</v>
      </c>
      <c r="F34" s="13">
        <f t="shared" si="8"/>
        <v>1000</v>
      </c>
      <c r="G34" s="13">
        <f t="shared" si="8"/>
        <v>52000</v>
      </c>
      <c r="H34" s="831">
        <f t="shared" si="8"/>
        <v>124004</v>
      </c>
    </row>
    <row r="35" spans="1:8" x14ac:dyDescent="0.2">
      <c r="A35" s="846" t="s">
        <v>675</v>
      </c>
      <c r="B35" s="12" t="s">
        <v>661</v>
      </c>
      <c r="C35" s="673">
        <v>32204</v>
      </c>
      <c r="D35" s="14"/>
      <c r="E35" s="7"/>
      <c r="F35" s="892"/>
      <c r="G35" s="892"/>
      <c r="H35" s="822">
        <f>SUM(C35:F35)</f>
        <v>32204</v>
      </c>
    </row>
    <row r="36" spans="1:8" x14ac:dyDescent="0.2">
      <c r="A36" s="846" t="s">
        <v>797</v>
      </c>
      <c r="B36" s="12" t="s">
        <v>662</v>
      </c>
      <c r="C36" s="12">
        <v>3000</v>
      </c>
      <c r="D36" s="15">
        <v>0</v>
      </c>
      <c r="E36" s="1189">
        <v>24000</v>
      </c>
      <c r="F36" s="1189">
        <v>1000</v>
      </c>
      <c r="G36" s="1189">
        <v>52000</v>
      </c>
      <c r="H36" s="822">
        <f>SUM(C36:G36)</f>
        <v>80000</v>
      </c>
    </row>
    <row r="37" spans="1:8" x14ac:dyDescent="0.2">
      <c r="A37" s="846" t="s">
        <v>798</v>
      </c>
      <c r="B37" s="12" t="s">
        <v>663</v>
      </c>
      <c r="C37" s="12">
        <v>11800</v>
      </c>
      <c r="D37" s="15"/>
      <c r="E37" s="1189"/>
      <c r="F37" s="1189"/>
      <c r="G37" s="1189"/>
      <c r="H37" s="822">
        <f t="shared" ref="H37:H43" si="9">SUM(C37:F37)</f>
        <v>11800</v>
      </c>
    </row>
    <row r="38" spans="1:8" x14ac:dyDescent="0.2">
      <c r="A38" s="846">
        <v>3.2</v>
      </c>
      <c r="B38" s="12" t="s">
        <v>664</v>
      </c>
      <c r="C38" s="12">
        <v>2500</v>
      </c>
      <c r="D38" s="15">
        <v>1000</v>
      </c>
      <c r="E38" s="1189"/>
      <c r="F38" s="1189"/>
      <c r="G38" s="1189"/>
      <c r="H38" s="822">
        <f t="shared" si="9"/>
        <v>3500</v>
      </c>
    </row>
    <row r="39" spans="1:8" x14ac:dyDescent="0.2">
      <c r="A39" s="846">
        <v>3.3</v>
      </c>
      <c r="B39" s="12" t="s">
        <v>665</v>
      </c>
      <c r="C39" s="12"/>
      <c r="D39" s="15"/>
      <c r="E39" s="1189"/>
      <c r="F39" s="1189"/>
      <c r="G39" s="1189"/>
      <c r="H39" s="822">
        <f t="shared" si="9"/>
        <v>0</v>
      </c>
    </row>
    <row r="40" spans="1:8" x14ac:dyDescent="0.2">
      <c r="A40" s="846">
        <v>3.4</v>
      </c>
      <c r="B40" s="11" t="s">
        <v>22</v>
      </c>
      <c r="C40" s="13">
        <v>2500</v>
      </c>
      <c r="D40" s="13"/>
      <c r="E40" s="1188"/>
      <c r="F40" s="1188"/>
      <c r="G40" s="1188"/>
      <c r="H40" s="822">
        <f t="shared" si="9"/>
        <v>2500</v>
      </c>
    </row>
    <row r="41" spans="1:8" x14ac:dyDescent="0.2">
      <c r="A41" s="846">
        <v>3.5</v>
      </c>
      <c r="B41" s="11" t="s">
        <v>666</v>
      </c>
      <c r="C41" s="13">
        <v>42243</v>
      </c>
      <c r="D41" s="13"/>
      <c r="E41" s="1188"/>
      <c r="F41" s="1188"/>
      <c r="G41" s="1188"/>
      <c r="H41" s="822">
        <f t="shared" si="9"/>
        <v>42243</v>
      </c>
    </row>
    <row r="42" spans="1:8" x14ac:dyDescent="0.2">
      <c r="A42" s="846">
        <v>3.6</v>
      </c>
      <c r="B42" s="11" t="s">
        <v>667</v>
      </c>
      <c r="C42" s="13"/>
      <c r="D42" s="13"/>
      <c r="E42" s="1188"/>
      <c r="F42" s="1188"/>
      <c r="G42" s="1188"/>
      <c r="H42" s="822">
        <f t="shared" si="9"/>
        <v>0</v>
      </c>
    </row>
    <row r="43" spans="1:8" x14ac:dyDescent="0.2">
      <c r="A43" s="846">
        <v>3.7</v>
      </c>
      <c r="B43" s="11" t="s">
        <v>668</v>
      </c>
      <c r="C43" s="13"/>
      <c r="D43" s="13"/>
      <c r="E43" s="1188"/>
      <c r="F43" s="1188"/>
      <c r="G43" s="1188"/>
      <c r="H43" s="822">
        <f t="shared" si="9"/>
        <v>0</v>
      </c>
    </row>
    <row r="44" spans="1:8" ht="13.5" x14ac:dyDescent="0.25">
      <c r="A44" s="859" t="s">
        <v>38</v>
      </c>
      <c r="B44" s="484" t="s">
        <v>799</v>
      </c>
      <c r="C44" s="485">
        <f>C3+C20+C33</f>
        <v>1448521</v>
      </c>
      <c r="D44" s="485">
        <f t="shared" ref="D44:H44" si="10">D3+D20+D33</f>
        <v>1000</v>
      </c>
      <c r="E44" s="485">
        <f t="shared" si="10"/>
        <v>24000</v>
      </c>
      <c r="F44" s="485">
        <f t="shared" si="10"/>
        <v>1000</v>
      </c>
      <c r="G44" s="485">
        <f t="shared" si="10"/>
        <v>52000</v>
      </c>
      <c r="H44" s="832">
        <f t="shared" si="10"/>
        <v>1526521</v>
      </c>
    </row>
    <row r="45" spans="1:8" x14ac:dyDescent="0.2">
      <c r="A45" s="833" t="s">
        <v>166</v>
      </c>
      <c r="B45" s="486" t="s">
        <v>40</v>
      </c>
      <c r="C45" s="487">
        <f>C46+C47</f>
        <v>0</v>
      </c>
      <c r="D45" s="487">
        <f>D46+D47</f>
        <v>0</v>
      </c>
      <c r="E45" s="487">
        <f t="shared" ref="E45:G45" si="11">E46+E47</f>
        <v>0</v>
      </c>
      <c r="F45" s="487">
        <f t="shared" si="11"/>
        <v>0</v>
      </c>
      <c r="G45" s="487">
        <f t="shared" si="11"/>
        <v>0</v>
      </c>
      <c r="H45" s="834">
        <f>H46+H47</f>
        <v>0</v>
      </c>
    </row>
    <row r="46" spans="1:8" x14ac:dyDescent="0.2">
      <c r="A46" s="835">
        <v>4.0999999999999996</v>
      </c>
      <c r="B46" s="12" t="s">
        <v>41</v>
      </c>
      <c r="C46" s="23">
        <v>0</v>
      </c>
      <c r="D46" s="23">
        <v>0</v>
      </c>
      <c r="E46" s="1190"/>
      <c r="F46" s="1190"/>
      <c r="G46" s="1190"/>
      <c r="H46" s="610">
        <f>SUM(C46:F46)</f>
        <v>0</v>
      </c>
    </row>
    <row r="47" spans="1:8" x14ac:dyDescent="0.2">
      <c r="A47" s="824">
        <v>4.2</v>
      </c>
      <c r="B47" s="12" t="s">
        <v>42</v>
      </c>
      <c r="C47" s="7">
        <f>C48+C51+C52</f>
        <v>0</v>
      </c>
      <c r="D47" s="7">
        <f>D48+D51+D52</f>
        <v>0</v>
      </c>
      <c r="E47" s="1185"/>
      <c r="F47" s="1185"/>
      <c r="G47" s="1185"/>
      <c r="H47" s="821">
        <f>H48+H51+H52</f>
        <v>0</v>
      </c>
    </row>
    <row r="48" spans="1:8" x14ac:dyDescent="0.2">
      <c r="A48" s="824">
        <v>4.3</v>
      </c>
      <c r="B48" s="12" t="s">
        <v>43</v>
      </c>
      <c r="C48" s="7">
        <f>C49+C50</f>
        <v>0</v>
      </c>
      <c r="D48" s="7">
        <f>D49+D50</f>
        <v>0</v>
      </c>
      <c r="E48" s="1185"/>
      <c r="F48" s="1185"/>
      <c r="G48" s="1185"/>
      <c r="H48" s="821">
        <f>H49+H50</f>
        <v>0</v>
      </c>
    </row>
    <row r="49" spans="1:8" x14ac:dyDescent="0.2">
      <c r="A49" s="824" t="s">
        <v>768</v>
      </c>
      <c r="B49" s="12" t="s">
        <v>44</v>
      </c>
      <c r="C49" s="7">
        <v>0</v>
      </c>
      <c r="D49" s="7">
        <v>0</v>
      </c>
      <c r="E49" s="1185"/>
      <c r="F49" s="1185"/>
      <c r="G49" s="1185"/>
      <c r="H49" s="821">
        <v>0</v>
      </c>
    </row>
    <row r="50" spans="1:8" x14ac:dyDescent="0.2">
      <c r="A50" s="824" t="s">
        <v>769</v>
      </c>
      <c r="B50" s="12" t="s">
        <v>45</v>
      </c>
      <c r="C50" s="7">
        <v>0</v>
      </c>
      <c r="D50" s="7">
        <v>0</v>
      </c>
      <c r="E50" s="1185"/>
      <c r="F50" s="1185"/>
      <c r="G50" s="1185"/>
      <c r="H50" s="821">
        <v>0</v>
      </c>
    </row>
    <row r="51" spans="1:8" x14ac:dyDescent="0.2">
      <c r="A51" s="824">
        <v>4.4000000000000004</v>
      </c>
      <c r="B51" s="12" t="s">
        <v>46</v>
      </c>
      <c r="C51" s="7">
        <v>0</v>
      </c>
      <c r="D51" s="7">
        <v>0</v>
      </c>
      <c r="E51" s="1185"/>
      <c r="F51" s="1185"/>
      <c r="G51" s="1185"/>
      <c r="H51" s="821">
        <v>0</v>
      </c>
    </row>
    <row r="52" spans="1:8" ht="12.75" customHeight="1" x14ac:dyDescent="0.2">
      <c r="A52" s="836">
        <v>4.5</v>
      </c>
      <c r="B52" s="24" t="s">
        <v>47</v>
      </c>
      <c r="C52" s="9">
        <v>0</v>
      </c>
      <c r="D52" s="9">
        <v>0</v>
      </c>
      <c r="E52" s="1185"/>
      <c r="F52" s="1185"/>
      <c r="G52" s="1185"/>
      <c r="H52" s="821">
        <v>0</v>
      </c>
    </row>
    <row r="53" spans="1:8" x14ac:dyDescent="0.2">
      <c r="A53" s="833" t="s">
        <v>168</v>
      </c>
      <c r="B53" s="488" t="s">
        <v>697</v>
      </c>
      <c r="C53" s="31">
        <f>C54</f>
        <v>212255</v>
      </c>
      <c r="D53" s="31">
        <f>D54</f>
        <v>0</v>
      </c>
      <c r="E53" s="31">
        <f t="shared" ref="E53:H53" si="12">E54</f>
        <v>0</v>
      </c>
      <c r="F53" s="31">
        <f t="shared" si="12"/>
        <v>0</v>
      </c>
      <c r="G53" s="31">
        <f t="shared" si="12"/>
        <v>0</v>
      </c>
      <c r="H53" s="837">
        <f t="shared" si="12"/>
        <v>212255</v>
      </c>
    </row>
    <row r="54" spans="1:8" x14ac:dyDescent="0.2">
      <c r="A54" s="838">
        <v>5.0999999999999996</v>
      </c>
      <c r="B54" s="4" t="s">
        <v>698</v>
      </c>
      <c r="C54" s="5">
        <f>C55+C56</f>
        <v>212255</v>
      </c>
      <c r="D54" s="5">
        <f>D55+D56</f>
        <v>0</v>
      </c>
      <c r="E54" s="5">
        <f t="shared" ref="E54:G54" si="13">E55+E56</f>
        <v>0</v>
      </c>
      <c r="F54" s="5">
        <f t="shared" si="13"/>
        <v>0</v>
      </c>
      <c r="G54" s="5">
        <f t="shared" si="13"/>
        <v>0</v>
      </c>
      <c r="H54" s="820">
        <f>SUM(C54:F54)</f>
        <v>212255</v>
      </c>
    </row>
    <row r="55" spans="1:8" x14ac:dyDescent="0.2">
      <c r="A55" s="838">
        <v>5.2</v>
      </c>
      <c r="B55" s="4" t="s">
        <v>699</v>
      </c>
      <c r="C55" s="15">
        <v>0</v>
      </c>
      <c r="D55" s="15"/>
      <c r="E55" s="1189"/>
      <c r="F55" s="1189"/>
      <c r="G55" s="1189"/>
      <c r="H55" s="839"/>
    </row>
    <row r="56" spans="1:8" ht="12" customHeight="1" x14ac:dyDescent="0.2">
      <c r="A56" s="838">
        <v>5.3</v>
      </c>
      <c r="B56" s="4" t="s">
        <v>700</v>
      </c>
      <c r="C56" s="15">
        <f>C57+C58+C59+C60</f>
        <v>212255</v>
      </c>
      <c r="D56" s="15">
        <f t="shared" ref="D56:G56" si="14">D57+D58+D59+D60</f>
        <v>0</v>
      </c>
      <c r="E56" s="15">
        <f t="shared" si="14"/>
        <v>0</v>
      </c>
      <c r="F56" s="15">
        <f t="shared" si="14"/>
        <v>0</v>
      </c>
      <c r="G56" s="15">
        <f t="shared" si="14"/>
        <v>0</v>
      </c>
      <c r="H56" s="839">
        <f>SUM(C56:F56)</f>
        <v>212255</v>
      </c>
    </row>
    <row r="57" spans="1:8" x14ac:dyDescent="0.2">
      <c r="A57" s="840" t="s">
        <v>747</v>
      </c>
      <c r="B57" s="27" t="s">
        <v>701</v>
      </c>
      <c r="C57" s="15">
        <v>212255</v>
      </c>
      <c r="D57" s="15"/>
      <c r="E57" s="1189"/>
      <c r="F57" s="1189"/>
      <c r="G57" s="1189"/>
      <c r="H57" s="821">
        <f>SUM(C57:G57)</f>
        <v>212255</v>
      </c>
    </row>
    <row r="58" spans="1:8" x14ac:dyDescent="0.2">
      <c r="A58" s="838" t="s">
        <v>748</v>
      </c>
      <c r="B58" s="4" t="s">
        <v>692</v>
      </c>
      <c r="C58" s="15"/>
      <c r="D58" s="15"/>
      <c r="E58" s="1189"/>
      <c r="F58" s="1189"/>
      <c r="G58" s="1189"/>
      <c r="H58" s="841">
        <v>0</v>
      </c>
    </row>
    <row r="59" spans="1:8" x14ac:dyDescent="0.2">
      <c r="A59" s="838" t="s">
        <v>800</v>
      </c>
      <c r="B59" s="4" t="s">
        <v>702</v>
      </c>
      <c r="C59" s="15">
        <v>0</v>
      </c>
      <c r="D59" s="15"/>
      <c r="E59" s="1189"/>
      <c r="F59" s="1189"/>
      <c r="G59" s="1189"/>
      <c r="H59" s="841">
        <v>0</v>
      </c>
    </row>
    <row r="60" spans="1:8" ht="13.5" thickBot="1" x14ac:dyDescent="0.25">
      <c r="A60" s="838" t="s">
        <v>801</v>
      </c>
      <c r="B60" s="4" t="s">
        <v>703</v>
      </c>
      <c r="C60" s="15"/>
      <c r="D60" s="15"/>
      <c r="E60" s="1189"/>
      <c r="F60" s="1189"/>
      <c r="G60" s="1189"/>
      <c r="H60" s="839"/>
    </row>
    <row r="61" spans="1:8" ht="13.5" thickBot="1" x14ac:dyDescent="0.25">
      <c r="A61" s="791" t="s">
        <v>189</v>
      </c>
      <c r="B61" s="784" t="s">
        <v>704</v>
      </c>
      <c r="C61" s="782">
        <f>C62+C63+C64+C65</f>
        <v>6700</v>
      </c>
      <c r="D61" s="782">
        <f t="shared" ref="D61:H61" si="15">D62+D63+D64+D65</f>
        <v>0</v>
      </c>
      <c r="E61" s="782">
        <f t="shared" si="15"/>
        <v>0</v>
      </c>
      <c r="F61" s="782">
        <f t="shared" si="15"/>
        <v>0</v>
      </c>
      <c r="G61" s="782">
        <f t="shared" si="15"/>
        <v>0</v>
      </c>
      <c r="H61" s="783">
        <f t="shared" si="15"/>
        <v>6700</v>
      </c>
    </row>
    <row r="62" spans="1:8" x14ac:dyDescent="0.2">
      <c r="A62" s="838">
        <v>6.1</v>
      </c>
      <c r="B62" s="4" t="s">
        <v>705</v>
      </c>
      <c r="C62" s="15"/>
      <c r="D62" s="15"/>
      <c r="E62" s="1189"/>
      <c r="F62" s="1189"/>
      <c r="G62" s="1189"/>
      <c r="H62" s="841"/>
    </row>
    <row r="63" spans="1:8" x14ac:dyDescent="0.2">
      <c r="A63" s="838">
        <v>6.2</v>
      </c>
      <c r="B63" s="4" t="s">
        <v>706</v>
      </c>
      <c r="C63" s="15">
        <v>3200</v>
      </c>
      <c r="D63" s="6"/>
      <c r="E63" s="1191"/>
      <c r="F63" s="1191"/>
      <c r="G63" s="1191"/>
      <c r="H63" s="841">
        <f>SUM(C63:F63)</f>
        <v>3200</v>
      </c>
    </row>
    <row r="64" spans="1:8" x14ac:dyDescent="0.2">
      <c r="A64" s="838">
        <v>6.3</v>
      </c>
      <c r="B64" s="4" t="s">
        <v>707</v>
      </c>
      <c r="C64" s="15">
        <v>3500</v>
      </c>
      <c r="D64" s="6"/>
      <c r="E64" s="1191"/>
      <c r="F64" s="1191"/>
      <c r="G64" s="1191"/>
      <c r="H64" s="841">
        <f t="shared" ref="H64:H65" si="16">SUM(C64:F64)</f>
        <v>3500</v>
      </c>
    </row>
    <row r="65" spans="1:9" ht="13.5" thickBot="1" x14ac:dyDescent="0.25">
      <c r="A65" s="838">
        <v>6.4</v>
      </c>
      <c r="B65" s="4" t="s">
        <v>708</v>
      </c>
      <c r="C65" s="15"/>
      <c r="D65" s="6"/>
      <c r="E65" s="1191"/>
      <c r="F65" s="1191"/>
      <c r="G65" s="1191"/>
      <c r="H65" s="841">
        <f t="shared" si="16"/>
        <v>0</v>
      </c>
    </row>
    <row r="66" spans="1:9" ht="13.5" thickBot="1" x14ac:dyDescent="0.25">
      <c r="A66" s="791" t="s">
        <v>190</v>
      </c>
      <c r="B66" s="784" t="s">
        <v>709</v>
      </c>
      <c r="C66" s="886">
        <f>C67+C68+C69</f>
        <v>0</v>
      </c>
      <c r="D66" s="886">
        <f t="shared" ref="D66:H66" si="17">D67+D68+D69</f>
        <v>0</v>
      </c>
      <c r="E66" s="886">
        <f t="shared" si="17"/>
        <v>0</v>
      </c>
      <c r="F66" s="886">
        <f t="shared" si="17"/>
        <v>0</v>
      </c>
      <c r="G66" s="886">
        <f t="shared" si="17"/>
        <v>0</v>
      </c>
      <c r="H66" s="901">
        <f t="shared" si="17"/>
        <v>0</v>
      </c>
    </row>
    <row r="67" spans="1:9" x14ac:dyDescent="0.2">
      <c r="A67" s="838">
        <v>7.1</v>
      </c>
      <c r="B67" s="4" t="s">
        <v>710</v>
      </c>
      <c r="C67" s="15"/>
      <c r="D67" s="6"/>
      <c r="E67" s="1191"/>
      <c r="F67" s="1191"/>
      <c r="G67" s="1191"/>
      <c r="H67" s="842"/>
    </row>
    <row r="68" spans="1:9" x14ac:dyDescent="0.2">
      <c r="A68" s="838">
        <v>7.2</v>
      </c>
      <c r="B68" s="4" t="s">
        <v>711</v>
      </c>
      <c r="C68" s="15"/>
      <c r="D68" s="6"/>
      <c r="E68" s="1191"/>
      <c r="F68" s="1191"/>
      <c r="G68" s="1191"/>
      <c r="H68" s="821"/>
    </row>
    <row r="69" spans="1:9" ht="13.5" thickBot="1" x14ac:dyDescent="0.25">
      <c r="A69" s="838">
        <v>7.3</v>
      </c>
      <c r="B69" s="4" t="s">
        <v>712</v>
      </c>
      <c r="C69" s="15"/>
      <c r="D69" s="6"/>
      <c r="E69" s="1191"/>
      <c r="F69" s="1191"/>
      <c r="G69" s="1191"/>
      <c r="H69" s="843"/>
    </row>
    <row r="70" spans="1:9" ht="14.25" thickBot="1" x14ac:dyDescent="0.3">
      <c r="A70" s="786" t="s">
        <v>49</v>
      </c>
      <c r="B70" s="785" t="s">
        <v>802</v>
      </c>
      <c r="C70" s="787">
        <f>C45+C53+C61+C66</f>
        <v>218955</v>
      </c>
      <c r="D70" s="787">
        <f t="shared" ref="D70:H70" si="18">D45+D53+D61+D66</f>
        <v>0</v>
      </c>
      <c r="E70" s="787">
        <f t="shared" si="18"/>
        <v>0</v>
      </c>
      <c r="F70" s="787">
        <f t="shared" si="18"/>
        <v>0</v>
      </c>
      <c r="G70" s="787">
        <f t="shared" si="18"/>
        <v>0</v>
      </c>
      <c r="H70" s="788">
        <f t="shared" si="18"/>
        <v>218955</v>
      </c>
    </row>
    <row r="71" spans="1:9" ht="14.25" thickBot="1" x14ac:dyDescent="0.3">
      <c r="A71" s="786"/>
      <c r="B71" s="919" t="s">
        <v>371</v>
      </c>
      <c r="C71" s="787">
        <f>C44+C70</f>
        <v>1667476</v>
      </c>
      <c r="D71" s="787">
        <f t="shared" ref="D71:G71" si="19">D44+D70</f>
        <v>1000</v>
      </c>
      <c r="E71" s="787">
        <f t="shared" si="19"/>
        <v>24000</v>
      </c>
      <c r="F71" s="787">
        <f t="shared" si="19"/>
        <v>1000</v>
      </c>
      <c r="G71" s="787">
        <f t="shared" si="19"/>
        <v>52000</v>
      </c>
      <c r="H71" s="788">
        <f>SUM(C71:G71)</f>
        <v>1745476</v>
      </c>
    </row>
    <row r="72" spans="1:9" ht="13.5" thickBot="1" x14ac:dyDescent="0.25">
      <c r="A72" s="887" t="s">
        <v>191</v>
      </c>
      <c r="B72" s="810" t="s">
        <v>713</v>
      </c>
      <c r="C72" s="888">
        <f>C73+C74+C75+C76</f>
        <v>648659</v>
      </c>
      <c r="D72" s="888">
        <f t="shared" ref="D72:H72" si="20">D73+D74+D75+D76</f>
        <v>531</v>
      </c>
      <c r="E72" s="888">
        <f t="shared" si="20"/>
        <v>6033</v>
      </c>
      <c r="F72" s="888">
        <f t="shared" si="20"/>
        <v>16</v>
      </c>
      <c r="G72" s="888">
        <f t="shared" si="20"/>
        <v>0</v>
      </c>
      <c r="H72" s="902">
        <f t="shared" si="20"/>
        <v>655239</v>
      </c>
    </row>
    <row r="73" spans="1:9" x14ac:dyDescent="0.2">
      <c r="A73" s="824">
        <v>8.1</v>
      </c>
      <c r="B73" s="790" t="s">
        <v>55</v>
      </c>
      <c r="C73" s="7">
        <v>0</v>
      </c>
      <c r="D73" s="7">
        <v>531</v>
      </c>
      <c r="E73" s="1185">
        <v>6033</v>
      </c>
      <c r="F73" s="1185">
        <v>16</v>
      </c>
      <c r="G73" s="1185"/>
      <c r="H73" s="841">
        <f>SUM(C73:F73)</f>
        <v>6580</v>
      </c>
    </row>
    <row r="74" spans="1:9" x14ac:dyDescent="0.2">
      <c r="A74" s="824">
        <v>8.1999999999999993</v>
      </c>
      <c r="B74" s="790" t="s">
        <v>56</v>
      </c>
      <c r="C74" s="15">
        <v>0</v>
      </c>
      <c r="D74" s="15">
        <v>0</v>
      </c>
      <c r="E74" s="1189"/>
      <c r="F74" s="1189"/>
      <c r="G74" s="1189"/>
      <c r="H74" s="841">
        <f t="shared" ref="H74:H76" si="21">SUM(C74:F74)</f>
        <v>0</v>
      </c>
    </row>
    <row r="75" spans="1:9" x14ac:dyDescent="0.2">
      <c r="A75" s="846">
        <v>8.3000000000000007</v>
      </c>
      <c r="B75" s="790" t="s">
        <v>57</v>
      </c>
      <c r="C75" s="7">
        <v>0</v>
      </c>
      <c r="D75" s="7"/>
      <c r="E75" s="1185"/>
      <c r="F75" s="1185"/>
      <c r="G75" s="1185"/>
      <c r="H75" s="841">
        <f t="shared" si="21"/>
        <v>0</v>
      </c>
    </row>
    <row r="76" spans="1:9" ht="13.5" thickBot="1" x14ac:dyDescent="0.25">
      <c r="A76" s="824">
        <v>8.4</v>
      </c>
      <c r="B76" s="790" t="s">
        <v>58</v>
      </c>
      <c r="C76" s="15">
        <v>648659</v>
      </c>
      <c r="D76" s="6"/>
      <c r="E76" s="1191"/>
      <c r="F76" s="1191"/>
      <c r="G76" s="1191"/>
      <c r="H76" s="841">
        <f t="shared" si="21"/>
        <v>648659</v>
      </c>
    </row>
    <row r="77" spans="1:9" ht="13.5" thickBot="1" x14ac:dyDescent="0.25">
      <c r="A77" s="804" t="s">
        <v>192</v>
      </c>
      <c r="B77" s="797" t="s">
        <v>714</v>
      </c>
      <c r="C77" s="889">
        <f>C78+C79+C80</f>
        <v>0</v>
      </c>
      <c r="D77" s="889">
        <f t="shared" ref="D77:H77" si="22">D78+D79+D80</f>
        <v>0</v>
      </c>
      <c r="E77" s="889">
        <f t="shared" si="22"/>
        <v>0</v>
      </c>
      <c r="F77" s="889">
        <f t="shared" si="22"/>
        <v>0</v>
      </c>
      <c r="G77" s="889">
        <f t="shared" si="22"/>
        <v>0</v>
      </c>
      <c r="H77" s="1557">
        <f t="shared" si="22"/>
        <v>0</v>
      </c>
    </row>
    <row r="78" spans="1:9" ht="12.75" customHeight="1" x14ac:dyDescent="0.25">
      <c r="A78" s="847">
        <v>9.1</v>
      </c>
      <c r="B78" s="793" t="s">
        <v>715</v>
      </c>
      <c r="C78" s="794"/>
      <c r="D78" s="794"/>
      <c r="E78" s="1192"/>
      <c r="F78" s="1192"/>
      <c r="G78" s="1192"/>
      <c r="H78" s="848"/>
    </row>
    <row r="79" spans="1:9" x14ac:dyDescent="0.2">
      <c r="A79" s="849">
        <v>9.1999999999999993</v>
      </c>
      <c r="B79" s="4" t="s">
        <v>716</v>
      </c>
      <c r="C79" s="15">
        <v>0</v>
      </c>
      <c r="D79" s="6">
        <v>0</v>
      </c>
      <c r="E79" s="1191"/>
      <c r="F79" s="1191"/>
      <c r="G79" s="1191"/>
      <c r="H79" s="822">
        <v>0</v>
      </c>
      <c r="I79" s="30"/>
    </row>
    <row r="80" spans="1:9" ht="13.5" thickBot="1" x14ac:dyDescent="0.25">
      <c r="A80" s="849">
        <v>9.3000000000000007</v>
      </c>
      <c r="B80" s="806" t="s">
        <v>717</v>
      </c>
      <c r="C80" s="795"/>
      <c r="D80" s="796"/>
      <c r="E80" s="1193"/>
      <c r="F80" s="1193"/>
      <c r="G80" s="1193"/>
      <c r="H80" s="850"/>
      <c r="I80" s="30"/>
    </row>
    <row r="81" spans="1:16" ht="13.5" thickBot="1" x14ac:dyDescent="0.25">
      <c r="A81" s="805" t="s">
        <v>238</v>
      </c>
      <c r="B81" s="798" t="s">
        <v>765</v>
      </c>
      <c r="C81" s="890">
        <f>C82+C83+C84</f>
        <v>0</v>
      </c>
      <c r="D81" s="890">
        <f t="shared" ref="D81:H81" si="23">D82+D83+D84</f>
        <v>160761</v>
      </c>
      <c r="E81" s="890">
        <f t="shared" si="23"/>
        <v>18181</v>
      </c>
      <c r="F81" s="890">
        <f t="shared" si="23"/>
        <v>23989</v>
      </c>
      <c r="G81" s="890">
        <f t="shared" si="23"/>
        <v>76371</v>
      </c>
      <c r="H81" s="1520">
        <f t="shared" si="23"/>
        <v>279302</v>
      </c>
      <c r="I81" s="30"/>
    </row>
    <row r="82" spans="1:16" x14ac:dyDescent="0.2">
      <c r="A82" s="849">
        <v>10.1</v>
      </c>
      <c r="B82" s="4" t="s">
        <v>718</v>
      </c>
      <c r="C82" s="915"/>
      <c r="D82" s="915"/>
      <c r="E82" s="1194"/>
      <c r="F82" s="1194"/>
      <c r="G82" s="1194"/>
      <c r="H82" s="916"/>
      <c r="I82" s="30"/>
    </row>
    <row r="83" spans="1:16" x14ac:dyDescent="0.2">
      <c r="A83" s="849">
        <v>10.199999999999999</v>
      </c>
      <c r="B83" s="4" t="s">
        <v>719</v>
      </c>
      <c r="C83" s="915"/>
      <c r="D83" s="915"/>
      <c r="E83" s="915"/>
      <c r="F83" s="915"/>
      <c r="G83" s="1600"/>
      <c r="H83" s="917"/>
      <c r="I83" s="30"/>
    </row>
    <row r="84" spans="1:16" ht="13.5" thickBot="1" x14ac:dyDescent="0.25">
      <c r="A84" s="912">
        <v>10.3</v>
      </c>
      <c r="B84" s="790" t="s">
        <v>606</v>
      </c>
      <c r="C84" s="915"/>
      <c r="D84" s="915">
        <v>160761</v>
      </c>
      <c r="E84" s="1194">
        <v>18181</v>
      </c>
      <c r="F84" s="1194">
        <v>23989</v>
      </c>
      <c r="G84" s="1194">
        <v>76371</v>
      </c>
      <c r="H84" s="918">
        <f>SUM(D84:G84)</f>
        <v>279302</v>
      </c>
      <c r="I84" s="30"/>
    </row>
    <row r="85" spans="1:16" ht="14.25" thickBot="1" x14ac:dyDescent="0.3">
      <c r="A85" s="807" t="s">
        <v>50</v>
      </c>
      <c r="B85" s="799" t="s">
        <v>803</v>
      </c>
      <c r="C85" s="787">
        <f>C72+C77+C81</f>
        <v>648659</v>
      </c>
      <c r="D85" s="787">
        <f t="shared" ref="D85:H85" si="24">D72+D77+D81</f>
        <v>161292</v>
      </c>
      <c r="E85" s="787">
        <f t="shared" si="24"/>
        <v>24214</v>
      </c>
      <c r="F85" s="787">
        <f t="shared" si="24"/>
        <v>24005</v>
      </c>
      <c r="G85" s="787">
        <f t="shared" si="24"/>
        <v>76371</v>
      </c>
      <c r="H85" s="788">
        <f t="shared" si="24"/>
        <v>934541</v>
      </c>
      <c r="I85" s="30"/>
    </row>
    <row r="86" spans="1:16" ht="13.5" thickBot="1" x14ac:dyDescent="0.25">
      <c r="A86" s="1633" t="s">
        <v>736</v>
      </c>
      <c r="B86" s="1634"/>
      <c r="C86" s="792">
        <f>C71+C85</f>
        <v>2316135</v>
      </c>
      <c r="D86" s="792">
        <f t="shared" ref="D86:H86" si="25">D71+D85</f>
        <v>162292</v>
      </c>
      <c r="E86" s="792">
        <f t="shared" si="25"/>
        <v>48214</v>
      </c>
      <c r="F86" s="792">
        <f t="shared" si="25"/>
        <v>25005</v>
      </c>
      <c r="G86" s="792">
        <f t="shared" si="25"/>
        <v>128371</v>
      </c>
      <c r="H86" s="1558">
        <f t="shared" si="25"/>
        <v>2680017</v>
      </c>
      <c r="O86" s="1157"/>
      <c r="P86" s="1158"/>
    </row>
    <row r="87" spans="1:16" s="668" customFormat="1" ht="15.75" customHeight="1" x14ac:dyDescent="0.2">
      <c r="A87" s="1811" t="s">
        <v>0</v>
      </c>
      <c r="B87" s="1813" t="s">
        <v>636</v>
      </c>
      <c r="C87" s="1815" t="s">
        <v>1043</v>
      </c>
      <c r="D87" s="1815" t="s">
        <v>1040</v>
      </c>
      <c r="E87" s="1815" t="s">
        <v>1041</v>
      </c>
      <c r="F87" s="1815" t="s">
        <v>1042</v>
      </c>
      <c r="G87" s="1815" t="s">
        <v>1002</v>
      </c>
      <c r="H87" s="1809" t="s">
        <v>995</v>
      </c>
      <c r="O87" s="1159"/>
      <c r="P87" s="891"/>
    </row>
    <row r="88" spans="1:16" s="668" customFormat="1" ht="47.25" customHeight="1" thickBot="1" x14ac:dyDescent="0.25">
      <c r="A88" s="1812"/>
      <c r="B88" s="1814"/>
      <c r="C88" s="1816"/>
      <c r="D88" s="1816"/>
      <c r="E88" s="1816"/>
      <c r="F88" s="1816"/>
      <c r="G88" s="1817"/>
      <c r="H88" s="1810"/>
      <c r="O88" s="1159"/>
      <c r="P88" s="891"/>
    </row>
    <row r="89" spans="1:16" ht="13.5" thickBot="1" x14ac:dyDescent="0.25">
      <c r="A89" s="791" t="s">
        <v>39</v>
      </c>
      <c r="B89" s="777" t="s">
        <v>761</v>
      </c>
      <c r="C89" s="1591">
        <f>C90+C99+C100+C101</f>
        <v>1147688</v>
      </c>
      <c r="D89" s="1496">
        <f t="shared" ref="D89:H89" si="26">D90+D99+D100</f>
        <v>162292</v>
      </c>
      <c r="E89" s="1496">
        <f t="shared" si="26"/>
        <v>48214</v>
      </c>
      <c r="F89" s="1496">
        <f t="shared" si="26"/>
        <v>25005</v>
      </c>
      <c r="G89" s="1496">
        <f t="shared" si="26"/>
        <v>128371</v>
      </c>
      <c r="H89" s="1592">
        <f t="shared" si="26"/>
        <v>1511570</v>
      </c>
      <c r="O89" s="1160"/>
      <c r="P89" s="891"/>
    </row>
    <row r="90" spans="1:16" x14ac:dyDescent="0.2">
      <c r="A90" s="849">
        <v>1.1000000000000001</v>
      </c>
      <c r="B90" s="1010" t="s">
        <v>74</v>
      </c>
      <c r="C90" s="7">
        <f>C91+C92+C93+C94</f>
        <v>1137688</v>
      </c>
      <c r="D90" s="7">
        <f>D91+D92+D93+D94</f>
        <v>162292</v>
      </c>
      <c r="E90" s="7">
        <f t="shared" ref="E90:G90" si="27">E91+E92+E93+E94</f>
        <v>48214</v>
      </c>
      <c r="F90" s="7">
        <f t="shared" si="27"/>
        <v>25005</v>
      </c>
      <c r="G90" s="7">
        <f t="shared" si="27"/>
        <v>128371</v>
      </c>
      <c r="H90" s="825">
        <f>SUM(C90:G90)</f>
        <v>1501570</v>
      </c>
      <c r="O90" s="1160"/>
      <c r="P90" s="891"/>
    </row>
    <row r="91" spans="1:16" x14ac:dyDescent="0.2">
      <c r="A91" s="855" t="s">
        <v>3</v>
      </c>
      <c r="B91" s="16" t="s">
        <v>530</v>
      </c>
      <c r="C91" s="1593">
        <v>146070</v>
      </c>
      <c r="D91" s="1593">
        <v>129143</v>
      </c>
      <c r="E91" s="1594">
        <v>23983</v>
      </c>
      <c r="F91" s="1593">
        <v>16732</v>
      </c>
      <c r="G91" s="1593">
        <v>35495</v>
      </c>
      <c r="H91" s="825">
        <f>SUM(C91:G91)</f>
        <v>351423</v>
      </c>
      <c r="O91" s="1160"/>
      <c r="P91" s="891"/>
    </row>
    <row r="92" spans="1:16" x14ac:dyDescent="0.2">
      <c r="A92" s="855" t="s">
        <v>5</v>
      </c>
      <c r="B92" s="16" t="s">
        <v>529</v>
      </c>
      <c r="C92" s="1593">
        <v>16693</v>
      </c>
      <c r="D92" s="1593">
        <v>15870</v>
      </c>
      <c r="E92" s="1594">
        <v>3031</v>
      </c>
      <c r="F92" s="1593">
        <v>2123</v>
      </c>
      <c r="G92" s="1593">
        <v>4476</v>
      </c>
      <c r="H92" s="825">
        <f>SUM(C92:G92)</f>
        <v>42193</v>
      </c>
      <c r="O92" s="1160"/>
      <c r="P92" s="891"/>
    </row>
    <row r="93" spans="1:16" x14ac:dyDescent="0.2">
      <c r="A93" s="855" t="s">
        <v>755</v>
      </c>
      <c r="B93" s="17" t="s">
        <v>531</v>
      </c>
      <c r="C93" s="1593">
        <v>159346</v>
      </c>
      <c r="D93" s="1593">
        <v>16941</v>
      </c>
      <c r="E93" s="1594">
        <v>21200</v>
      </c>
      <c r="F93" s="1593">
        <v>6150</v>
      </c>
      <c r="G93" s="1593">
        <v>88400</v>
      </c>
      <c r="H93" s="825">
        <f>SUM(C93:G93)</f>
        <v>292037</v>
      </c>
      <c r="I93" s="8"/>
      <c r="O93" s="1161"/>
      <c r="P93" s="1162"/>
    </row>
    <row r="94" spans="1:16" x14ac:dyDescent="0.2">
      <c r="A94" s="855" t="s">
        <v>777</v>
      </c>
      <c r="B94" s="17" t="s">
        <v>532</v>
      </c>
      <c r="C94" s="1593">
        <f>C95+C96+C97+C98</f>
        <v>815579</v>
      </c>
      <c r="D94" s="1593">
        <v>338</v>
      </c>
      <c r="E94" s="1593">
        <f t="shared" ref="E94:F94" si="28">E95+E96+E97+E98</f>
        <v>0</v>
      </c>
      <c r="F94" s="1593">
        <f t="shared" si="28"/>
        <v>0</v>
      </c>
      <c r="G94" s="1593"/>
      <c r="H94" s="825">
        <f t="shared" ref="H94:H101" si="29">SUM(C94:F94)</f>
        <v>815917</v>
      </c>
      <c r="O94" s="1160"/>
      <c r="P94" s="1010"/>
    </row>
    <row r="95" spans="1:16" x14ac:dyDescent="0.2">
      <c r="A95" s="855" t="s">
        <v>804</v>
      </c>
      <c r="B95" s="16" t="s">
        <v>76</v>
      </c>
      <c r="C95" s="1593">
        <v>772384</v>
      </c>
      <c r="D95" s="1593">
        <v>0</v>
      </c>
      <c r="E95" s="1594"/>
      <c r="F95" s="1593"/>
      <c r="G95" s="1593"/>
      <c r="H95" s="825">
        <f t="shared" si="29"/>
        <v>772384</v>
      </c>
      <c r="O95" s="1163"/>
      <c r="P95" s="1164"/>
    </row>
    <row r="96" spans="1:16" x14ac:dyDescent="0.2">
      <c r="A96" s="855" t="s">
        <v>805</v>
      </c>
      <c r="B96" s="16" t="s">
        <v>533</v>
      </c>
      <c r="C96" s="1593">
        <v>10500</v>
      </c>
      <c r="D96" s="1593">
        <v>0</v>
      </c>
      <c r="E96" s="1594"/>
      <c r="F96" s="1593"/>
      <c r="G96" s="1593"/>
      <c r="H96" s="825">
        <f t="shared" si="29"/>
        <v>10500</v>
      </c>
      <c r="O96" s="1163"/>
      <c r="P96" s="1164"/>
    </row>
    <row r="97" spans="1:16" x14ac:dyDescent="0.2">
      <c r="A97" s="855" t="s">
        <v>806</v>
      </c>
      <c r="B97" s="16" t="s">
        <v>720</v>
      </c>
      <c r="C97" s="1593">
        <v>32695</v>
      </c>
      <c r="D97" s="1593">
        <v>0</v>
      </c>
      <c r="E97" s="1594"/>
      <c r="F97" s="1593"/>
      <c r="G97" s="1593"/>
      <c r="H97" s="825">
        <f t="shared" si="29"/>
        <v>32695</v>
      </c>
      <c r="O97" s="1163"/>
      <c r="P97" s="1164"/>
    </row>
    <row r="98" spans="1:16" x14ac:dyDescent="0.2">
      <c r="A98" s="855" t="s">
        <v>807</v>
      </c>
      <c r="B98" s="16" t="s">
        <v>79</v>
      </c>
      <c r="C98" s="1593">
        <v>0</v>
      </c>
      <c r="D98" s="1593">
        <v>0</v>
      </c>
      <c r="E98" s="1594"/>
      <c r="F98" s="1593"/>
      <c r="G98" s="1593"/>
      <c r="H98" s="825">
        <f t="shared" si="29"/>
        <v>0</v>
      </c>
      <c r="O98" s="1163"/>
      <c r="P98" s="1164"/>
    </row>
    <row r="99" spans="1:16" x14ac:dyDescent="0.2">
      <c r="A99" s="835">
        <v>1.2</v>
      </c>
      <c r="B99" s="12" t="s">
        <v>80</v>
      </c>
      <c r="C99" s="1202">
        <v>0</v>
      </c>
      <c r="D99" s="1202">
        <v>0</v>
      </c>
      <c r="E99" s="1595"/>
      <c r="F99" s="1202"/>
      <c r="G99" s="1202"/>
      <c r="H99" s="825">
        <f t="shared" si="29"/>
        <v>0</v>
      </c>
      <c r="I99" s="8"/>
      <c r="O99" s="1163"/>
      <c r="P99" s="1164"/>
    </row>
    <row r="100" spans="1:16" x14ac:dyDescent="0.2">
      <c r="A100" s="835">
        <v>1.3</v>
      </c>
      <c r="B100" s="12" t="s">
        <v>721</v>
      </c>
      <c r="C100" s="892">
        <v>10000</v>
      </c>
      <c r="D100" s="7">
        <v>0</v>
      </c>
      <c r="E100" s="7"/>
      <c r="F100" s="7"/>
      <c r="G100" s="7"/>
      <c r="H100" s="825">
        <f t="shared" si="29"/>
        <v>10000</v>
      </c>
      <c r="O100" s="1163"/>
      <c r="P100" s="1164"/>
    </row>
    <row r="101" spans="1:16" ht="13.5" thickBot="1" x14ac:dyDescent="0.25">
      <c r="A101" s="835">
        <v>1.4</v>
      </c>
      <c r="B101" s="12" t="s">
        <v>82</v>
      </c>
      <c r="C101" s="7"/>
      <c r="D101" s="7">
        <v>0</v>
      </c>
      <c r="E101" s="1185"/>
      <c r="F101" s="1590"/>
      <c r="G101" s="1590"/>
      <c r="H101" s="825">
        <f t="shared" si="29"/>
        <v>0</v>
      </c>
      <c r="O101" s="1165"/>
      <c r="P101" s="1166"/>
    </row>
    <row r="102" spans="1:16" ht="15" customHeight="1" thickBot="1" x14ac:dyDescent="0.3">
      <c r="A102" s="786" t="s">
        <v>83</v>
      </c>
      <c r="B102" s="897" t="s">
        <v>762</v>
      </c>
      <c r="C102" s="898">
        <f>C89+C101</f>
        <v>1147688</v>
      </c>
      <c r="D102" s="898">
        <f t="shared" ref="D102:H102" si="30">D89+D101</f>
        <v>162292</v>
      </c>
      <c r="E102" s="898">
        <f t="shared" si="30"/>
        <v>48214</v>
      </c>
      <c r="F102" s="898">
        <f t="shared" si="30"/>
        <v>25005</v>
      </c>
      <c r="G102" s="898">
        <f t="shared" si="30"/>
        <v>128371</v>
      </c>
      <c r="H102" s="899">
        <f t="shared" si="30"/>
        <v>1511570</v>
      </c>
      <c r="O102" s="1159"/>
      <c r="P102" s="891"/>
    </row>
    <row r="103" spans="1:16" ht="16.5" customHeight="1" x14ac:dyDescent="0.2">
      <c r="A103" s="833" t="s">
        <v>17</v>
      </c>
      <c r="B103" s="488" t="s">
        <v>87</v>
      </c>
      <c r="C103" s="904">
        <f>C104+C109+C112++C113+C114</f>
        <v>889145</v>
      </c>
      <c r="D103" s="1205">
        <f t="shared" ref="D103:H103" si="31">D104+D109+D112++D113+D114</f>
        <v>0</v>
      </c>
      <c r="E103" s="1205">
        <f t="shared" si="31"/>
        <v>0</v>
      </c>
      <c r="F103" s="1205">
        <f t="shared" si="31"/>
        <v>0</v>
      </c>
      <c r="G103" s="1205">
        <f t="shared" si="31"/>
        <v>0</v>
      </c>
      <c r="H103" s="913">
        <f t="shared" si="31"/>
        <v>889145</v>
      </c>
      <c r="O103" s="1167"/>
      <c r="P103" s="1162"/>
    </row>
    <row r="104" spans="1:16" x14ac:dyDescent="0.2">
      <c r="A104" s="849">
        <v>2.1</v>
      </c>
      <c r="B104" s="41" t="s">
        <v>88</v>
      </c>
      <c r="C104" s="5">
        <f>C105+C107</f>
        <v>819155</v>
      </c>
      <c r="D104" s="5">
        <f t="shared" ref="D104:H104" si="32">D105+D107</f>
        <v>0</v>
      </c>
      <c r="E104" s="5">
        <f t="shared" si="32"/>
        <v>0</v>
      </c>
      <c r="F104" s="5">
        <f t="shared" si="32"/>
        <v>0</v>
      </c>
      <c r="G104" s="5">
        <f t="shared" si="32"/>
        <v>0</v>
      </c>
      <c r="H104" s="5">
        <f t="shared" si="32"/>
        <v>819155</v>
      </c>
      <c r="O104" s="1168"/>
      <c r="P104" s="1010"/>
    </row>
    <row r="105" spans="1:16" x14ac:dyDescent="0.2">
      <c r="A105" s="857" t="s">
        <v>20</v>
      </c>
      <c r="B105" s="16" t="s">
        <v>534</v>
      </c>
      <c r="C105" s="15">
        <v>779555</v>
      </c>
      <c r="D105" s="6"/>
      <c r="E105" s="1191"/>
      <c r="F105" s="1191"/>
      <c r="G105" s="1191"/>
      <c r="H105" s="821">
        <f>SUM(C105:F105)</f>
        <v>779555</v>
      </c>
      <c r="O105" s="1168"/>
      <c r="P105" s="891"/>
    </row>
    <row r="106" spans="1:16" x14ac:dyDescent="0.2">
      <c r="A106" s="857" t="s">
        <v>790</v>
      </c>
      <c r="B106" s="16" t="s">
        <v>722</v>
      </c>
      <c r="C106" s="15"/>
      <c r="D106" s="6"/>
      <c r="E106" s="1191"/>
      <c r="F106" s="1191"/>
      <c r="G106" s="1191"/>
      <c r="H106" s="821">
        <v>0</v>
      </c>
      <c r="O106" s="1168"/>
      <c r="P106" s="891"/>
    </row>
    <row r="107" spans="1:16" x14ac:dyDescent="0.2">
      <c r="A107" s="849">
        <v>2.2000000000000002</v>
      </c>
      <c r="B107" s="41" t="s">
        <v>89</v>
      </c>
      <c r="C107" s="15">
        <v>39600</v>
      </c>
      <c r="D107" s="15"/>
      <c r="E107" s="1189"/>
      <c r="F107" s="1189"/>
      <c r="G107" s="1189"/>
      <c r="H107" s="821">
        <f>SUM(C107:F107)</f>
        <v>39600</v>
      </c>
      <c r="O107" s="1168"/>
      <c r="P107" s="891"/>
    </row>
    <row r="108" spans="1:16" x14ac:dyDescent="0.2">
      <c r="A108" s="849" t="s">
        <v>795</v>
      </c>
      <c r="B108" s="41" t="s">
        <v>723</v>
      </c>
      <c r="C108" s="15"/>
      <c r="D108" s="15"/>
      <c r="E108" s="1189"/>
      <c r="F108" s="1189"/>
      <c r="G108" s="1189"/>
      <c r="H108" s="821">
        <v>0</v>
      </c>
      <c r="O108" s="1168"/>
      <c r="P108" s="891"/>
    </row>
    <row r="109" spans="1:16" x14ac:dyDescent="0.2">
      <c r="A109" s="835">
        <v>2.2000000000000002</v>
      </c>
      <c r="B109" s="4" t="s">
        <v>90</v>
      </c>
      <c r="C109" s="15">
        <f>C110+C111</f>
        <v>0</v>
      </c>
      <c r="D109" s="15">
        <f t="shared" ref="D109:H109" si="33">D110+D111</f>
        <v>0</v>
      </c>
      <c r="E109" s="15">
        <f t="shared" si="33"/>
        <v>0</v>
      </c>
      <c r="F109" s="15">
        <f t="shared" si="33"/>
        <v>0</v>
      </c>
      <c r="G109" s="15">
        <f t="shared" si="33"/>
        <v>0</v>
      </c>
      <c r="H109" s="839">
        <f t="shared" si="33"/>
        <v>0</v>
      </c>
      <c r="O109" s="1168"/>
      <c r="P109" s="891"/>
    </row>
    <row r="110" spans="1:16" x14ac:dyDescent="0.2">
      <c r="A110" s="855" t="s">
        <v>809</v>
      </c>
      <c r="B110" s="16" t="s">
        <v>91</v>
      </c>
      <c r="C110" s="15">
        <v>0</v>
      </c>
      <c r="D110" s="6">
        <v>0</v>
      </c>
      <c r="E110" s="1191"/>
      <c r="F110" s="1191"/>
      <c r="G110" s="1191"/>
      <c r="H110" s="882">
        <f>SUM(C110:F110)</f>
        <v>0</v>
      </c>
      <c r="O110" s="1168"/>
      <c r="P110" s="1010"/>
    </row>
    <row r="111" spans="1:16" x14ac:dyDescent="0.2">
      <c r="A111" s="855" t="s">
        <v>810</v>
      </c>
      <c r="B111" s="16" t="s">
        <v>92</v>
      </c>
      <c r="C111" s="6">
        <v>0</v>
      </c>
      <c r="D111" s="6">
        <v>0</v>
      </c>
      <c r="E111" s="1191"/>
      <c r="F111" s="1191"/>
      <c r="G111" s="1191"/>
      <c r="H111" s="882">
        <f t="shared" ref="H111:H114" si="34">SUM(C111:F111)</f>
        <v>0</v>
      </c>
      <c r="O111" s="1168"/>
      <c r="P111" s="1010"/>
    </row>
    <row r="112" spans="1:16" x14ac:dyDescent="0.2">
      <c r="A112" s="835">
        <v>2.4</v>
      </c>
      <c r="B112" s="12" t="s">
        <v>93</v>
      </c>
      <c r="C112" s="6">
        <v>0</v>
      </c>
      <c r="D112" s="6">
        <v>0</v>
      </c>
      <c r="E112" s="1191"/>
      <c r="F112" s="1191"/>
      <c r="G112" s="1191"/>
      <c r="H112" s="882">
        <f t="shared" si="34"/>
        <v>0</v>
      </c>
      <c r="O112" s="1168"/>
      <c r="P112" s="1010"/>
    </row>
    <row r="113" spans="1:16" x14ac:dyDescent="0.2">
      <c r="A113" s="835">
        <v>2.5</v>
      </c>
      <c r="B113" s="12" t="s">
        <v>637</v>
      </c>
      <c r="C113" s="6">
        <v>7154</v>
      </c>
      <c r="D113" s="6"/>
      <c r="E113" s="1191"/>
      <c r="F113" s="1191"/>
      <c r="G113" s="1191"/>
      <c r="H113" s="882">
        <f t="shared" si="34"/>
        <v>7154</v>
      </c>
      <c r="O113" s="1168"/>
      <c r="P113" s="1010"/>
    </row>
    <row r="114" spans="1:16" ht="13.5" x14ac:dyDescent="0.25">
      <c r="A114" s="858" t="s">
        <v>811</v>
      </c>
      <c r="B114" s="24" t="s">
        <v>535</v>
      </c>
      <c r="C114" s="29">
        <v>62836</v>
      </c>
      <c r="D114" s="29">
        <v>0</v>
      </c>
      <c r="E114" s="1196"/>
      <c r="F114" s="1196"/>
      <c r="G114" s="1191"/>
      <c r="H114" s="882">
        <f t="shared" si="34"/>
        <v>62836</v>
      </c>
      <c r="O114" s="1169"/>
      <c r="P114" s="1170"/>
    </row>
    <row r="115" spans="1:16" ht="13.5" x14ac:dyDescent="0.25">
      <c r="A115" s="859" t="s">
        <v>49</v>
      </c>
      <c r="B115" s="489" t="s">
        <v>813</v>
      </c>
      <c r="C115" s="493">
        <f>C103</f>
        <v>889145</v>
      </c>
      <c r="D115" s="493">
        <f t="shared" ref="D115:H115" si="35">D103</f>
        <v>0</v>
      </c>
      <c r="E115" s="493">
        <f t="shared" si="35"/>
        <v>0</v>
      </c>
      <c r="F115" s="493">
        <f t="shared" si="35"/>
        <v>0</v>
      </c>
      <c r="G115" s="493">
        <f t="shared" si="35"/>
        <v>0</v>
      </c>
      <c r="H115" s="860">
        <f t="shared" si="35"/>
        <v>889145</v>
      </c>
      <c r="O115" s="1171"/>
      <c r="P115" s="1172"/>
    </row>
    <row r="116" spans="1:16" x14ac:dyDescent="0.2">
      <c r="A116" s="1635" t="s">
        <v>94</v>
      </c>
      <c r="B116" s="1636"/>
      <c r="C116" s="483">
        <f>C102+C115</f>
        <v>2036833</v>
      </c>
      <c r="D116" s="483">
        <f>D102+D115</f>
        <v>162292</v>
      </c>
      <c r="E116" s="483">
        <f t="shared" ref="E116:G116" si="36">E102+E115</f>
        <v>48214</v>
      </c>
      <c r="F116" s="483">
        <f t="shared" si="36"/>
        <v>25005</v>
      </c>
      <c r="G116" s="483">
        <f t="shared" si="36"/>
        <v>128371</v>
      </c>
      <c r="H116" s="854">
        <f>H102+H115</f>
        <v>2400715</v>
      </c>
      <c r="O116" s="1173"/>
      <c r="P116" s="891"/>
    </row>
    <row r="117" spans="1:16" x14ac:dyDescent="0.2">
      <c r="A117" s="862" t="s">
        <v>81</v>
      </c>
      <c r="B117" s="789" t="s">
        <v>724</v>
      </c>
      <c r="C117" s="494">
        <f>C118+C119+C120</f>
        <v>0</v>
      </c>
      <c r="D117" s="494">
        <f t="shared" ref="D117:H117" si="37">D118+D119+D120</f>
        <v>0</v>
      </c>
      <c r="E117" s="1197"/>
      <c r="F117" s="1197"/>
      <c r="G117" s="1197"/>
      <c r="H117" s="914">
        <f t="shared" si="37"/>
        <v>0</v>
      </c>
      <c r="O117" s="1160"/>
      <c r="P117" s="891"/>
    </row>
    <row r="118" spans="1:16" x14ac:dyDescent="0.2">
      <c r="A118" s="844">
        <v>3.1</v>
      </c>
      <c r="B118" s="4" t="s">
        <v>725</v>
      </c>
      <c r="C118" s="7">
        <v>0</v>
      </c>
      <c r="D118" s="28">
        <v>0</v>
      </c>
      <c r="E118" s="1198"/>
      <c r="F118" s="1198"/>
      <c r="G118" s="1198"/>
      <c r="H118" s="845">
        <v>0</v>
      </c>
      <c r="O118" s="1160"/>
      <c r="P118" s="891"/>
    </row>
    <row r="119" spans="1:16" x14ac:dyDescent="0.2">
      <c r="A119" s="824">
        <v>3.2</v>
      </c>
      <c r="B119" s="4" t="s">
        <v>726</v>
      </c>
      <c r="C119" s="15">
        <v>0</v>
      </c>
      <c r="D119" s="6">
        <v>0</v>
      </c>
      <c r="E119" s="1191"/>
      <c r="F119" s="1191"/>
      <c r="G119" s="1191"/>
      <c r="H119" s="841">
        <v>0</v>
      </c>
      <c r="O119" s="1160"/>
      <c r="P119" s="891"/>
    </row>
    <row r="120" spans="1:16" ht="15.75" customHeight="1" thickBot="1" x14ac:dyDescent="0.25">
      <c r="A120" s="824">
        <v>3.3</v>
      </c>
      <c r="B120" s="4" t="s">
        <v>727</v>
      </c>
      <c r="C120" s="6">
        <v>0</v>
      </c>
      <c r="D120" s="6">
        <v>0</v>
      </c>
      <c r="E120" s="1191"/>
      <c r="F120" s="1191"/>
      <c r="G120" s="1191"/>
      <c r="H120" s="841">
        <v>0</v>
      </c>
      <c r="O120" s="1160"/>
      <c r="P120" s="891"/>
    </row>
    <row r="121" spans="1:16" ht="13.5" thickBot="1" x14ac:dyDescent="0.25">
      <c r="A121" s="809" t="s">
        <v>166</v>
      </c>
      <c r="B121" s="810" t="s">
        <v>728</v>
      </c>
      <c r="C121" s="888">
        <f>C122+C123+C124+C125</f>
        <v>279302</v>
      </c>
      <c r="D121" s="888">
        <f t="shared" ref="D121:H121" si="38">D122+D123+D124+D125</f>
        <v>0</v>
      </c>
      <c r="E121" s="888">
        <f t="shared" si="38"/>
        <v>0</v>
      </c>
      <c r="F121" s="888">
        <f t="shared" si="38"/>
        <v>0</v>
      </c>
      <c r="G121" s="888">
        <f t="shared" si="38"/>
        <v>0</v>
      </c>
      <c r="H121" s="902">
        <f t="shared" si="38"/>
        <v>279302</v>
      </c>
      <c r="O121" s="1160"/>
      <c r="P121" s="891"/>
    </row>
    <row r="122" spans="1:16" x14ac:dyDescent="0.2">
      <c r="A122" s="847">
        <v>4.0999999999999996</v>
      </c>
      <c r="B122" s="793" t="s">
        <v>729</v>
      </c>
      <c r="C122" s="793"/>
      <c r="D122" s="793"/>
      <c r="E122" s="971"/>
      <c r="F122" s="971"/>
      <c r="G122" s="971"/>
      <c r="H122" s="909"/>
      <c r="O122" s="1160"/>
      <c r="P122" s="891"/>
    </row>
    <row r="123" spans="1:16" x14ac:dyDescent="0.2">
      <c r="A123" s="847">
        <v>4.2</v>
      </c>
      <c r="B123" s="793" t="s">
        <v>730</v>
      </c>
      <c r="C123" s="793"/>
      <c r="D123" s="793"/>
      <c r="E123" s="971"/>
      <c r="F123" s="971"/>
      <c r="G123" s="971"/>
      <c r="H123" s="909"/>
      <c r="O123" s="1171"/>
      <c r="P123" s="1172"/>
    </row>
    <row r="124" spans="1:16" x14ac:dyDescent="0.2">
      <c r="A124" s="847">
        <v>4.3</v>
      </c>
      <c r="B124" s="793" t="s">
        <v>731</v>
      </c>
      <c r="C124" s="793"/>
      <c r="D124" s="793"/>
      <c r="E124" s="971"/>
      <c r="F124" s="971"/>
      <c r="G124" s="971"/>
      <c r="H124" s="909"/>
      <c r="O124" s="1174"/>
      <c r="P124" s="905"/>
    </row>
    <row r="125" spans="1:16" x14ac:dyDescent="0.2">
      <c r="A125" s="823">
        <v>4.4000000000000004</v>
      </c>
      <c r="B125" s="24" t="s">
        <v>607</v>
      </c>
      <c r="C125" s="907">
        <v>279302</v>
      </c>
      <c r="D125" s="907"/>
      <c r="E125" s="1199"/>
      <c r="F125" s="1199"/>
      <c r="G125" s="1199"/>
      <c r="H125" s="908">
        <f>SUM(C125:F125)</f>
        <v>279302</v>
      </c>
      <c r="O125" s="1174"/>
      <c r="P125" s="905"/>
    </row>
    <row r="126" spans="1:16" ht="13.5" x14ac:dyDescent="0.25">
      <c r="A126" s="863" t="s">
        <v>50</v>
      </c>
      <c r="B126" s="801" t="s">
        <v>812</v>
      </c>
      <c r="C126" s="490">
        <f>C117+C121</f>
        <v>279302</v>
      </c>
      <c r="D126" s="490">
        <f t="shared" ref="D126:H126" si="39">D117+D121</f>
        <v>0</v>
      </c>
      <c r="E126" s="490">
        <f t="shared" si="39"/>
        <v>0</v>
      </c>
      <c r="F126" s="490">
        <f t="shared" si="39"/>
        <v>0</v>
      </c>
      <c r="G126" s="490">
        <f t="shared" si="39"/>
        <v>0</v>
      </c>
      <c r="H126" s="864">
        <f t="shared" si="39"/>
        <v>279302</v>
      </c>
      <c r="O126" s="1174"/>
      <c r="P126" s="905"/>
    </row>
    <row r="127" spans="1:16" ht="16.5" customHeight="1" thickBot="1" x14ac:dyDescent="0.3">
      <c r="A127" s="1646" t="s">
        <v>764</v>
      </c>
      <c r="B127" s="1647"/>
      <c r="C127" s="493">
        <f>C116+C126</f>
        <v>2316135</v>
      </c>
      <c r="D127" s="493">
        <f t="shared" ref="D127:H127" si="40">D116+D126</f>
        <v>162292</v>
      </c>
      <c r="E127" s="493">
        <f t="shared" si="40"/>
        <v>48214</v>
      </c>
      <c r="F127" s="493">
        <f t="shared" si="40"/>
        <v>25005</v>
      </c>
      <c r="G127" s="493">
        <f t="shared" si="40"/>
        <v>128371</v>
      </c>
      <c r="H127" s="860">
        <f t="shared" si="40"/>
        <v>2680017</v>
      </c>
      <c r="O127" s="1175"/>
      <c r="P127" s="1176"/>
    </row>
    <row r="128" spans="1:16" ht="16.5" hidden="1" thickBot="1" x14ac:dyDescent="0.3">
      <c r="A128" s="1648" t="s">
        <v>99</v>
      </c>
      <c r="B128" s="1649"/>
      <c r="C128" s="1649"/>
      <c r="D128" s="1649"/>
      <c r="E128" s="1649"/>
      <c r="F128" s="1649"/>
      <c r="G128" s="1649"/>
      <c r="H128" s="1650"/>
      <c r="O128" s="1174"/>
      <c r="P128" s="905"/>
    </row>
    <row r="129" spans="1:16" ht="13.5" hidden="1" thickBot="1" x14ac:dyDescent="0.25">
      <c r="A129" s="865"/>
      <c r="B129" s="32" t="s">
        <v>100</v>
      </c>
      <c r="C129" s="28">
        <v>6229</v>
      </c>
      <c r="D129" s="28">
        <v>6240</v>
      </c>
      <c r="E129" s="1198"/>
      <c r="F129" s="1198"/>
      <c r="G129" s="1198"/>
      <c r="H129" s="845"/>
      <c r="O129" s="1174"/>
      <c r="P129" s="905"/>
    </row>
    <row r="130" spans="1:16" ht="13.5" hidden="1" thickBot="1" x14ac:dyDescent="0.25">
      <c r="A130" s="866"/>
      <c r="B130" s="33" t="s">
        <v>101</v>
      </c>
      <c r="C130" s="34">
        <v>1934136</v>
      </c>
      <c r="D130" s="34">
        <v>421401</v>
      </c>
      <c r="E130" s="1200"/>
      <c r="F130" s="1200"/>
      <c r="G130" s="1200"/>
      <c r="H130" s="867"/>
      <c r="O130" s="1174"/>
      <c r="P130" s="905"/>
    </row>
    <row r="131" spans="1:16" ht="13.5" hidden="1" thickBot="1" x14ac:dyDescent="0.25">
      <c r="A131" s="1651" t="s">
        <v>102</v>
      </c>
      <c r="B131" s="1652"/>
      <c r="C131" s="26">
        <v>1940365</v>
      </c>
      <c r="D131" s="26">
        <v>427641</v>
      </c>
      <c r="E131" s="1201"/>
      <c r="F131" s="1201"/>
      <c r="G131" s="1201"/>
      <c r="H131" s="868">
        <v>0</v>
      </c>
      <c r="O131" s="1171"/>
      <c r="P131" s="1172"/>
    </row>
    <row r="132" spans="1:16" ht="13.5" hidden="1" thickBot="1" x14ac:dyDescent="0.25">
      <c r="A132" s="869"/>
      <c r="B132" s="35" t="s">
        <v>98</v>
      </c>
      <c r="C132" s="26">
        <v>1726</v>
      </c>
      <c r="D132" s="26">
        <v>2613</v>
      </c>
      <c r="E132" s="1201"/>
      <c r="F132" s="1201"/>
      <c r="G132" s="1201"/>
      <c r="H132" s="868"/>
      <c r="O132" s="1174"/>
      <c r="P132" s="905"/>
    </row>
    <row r="133" spans="1:16" ht="13.5" hidden="1" thickBot="1" x14ac:dyDescent="0.25">
      <c r="A133" s="870"/>
      <c r="B133" s="36" t="s">
        <v>103</v>
      </c>
      <c r="C133" s="34">
        <v>1942091</v>
      </c>
      <c r="D133" s="34">
        <v>430254</v>
      </c>
      <c r="E133" s="1200"/>
      <c r="F133" s="1200"/>
      <c r="G133" s="1200"/>
      <c r="H133" s="867">
        <v>0</v>
      </c>
      <c r="O133" s="1174"/>
      <c r="P133" s="905"/>
    </row>
    <row r="134" spans="1:16" ht="13.5" hidden="1" thickBot="1" x14ac:dyDescent="0.25">
      <c r="A134" s="1653" t="s">
        <v>104</v>
      </c>
      <c r="B134" s="1654"/>
      <c r="C134" s="26">
        <v>17160921</v>
      </c>
      <c r="D134" s="26">
        <v>21180670</v>
      </c>
      <c r="E134" s="1201"/>
      <c r="F134" s="1201"/>
      <c r="G134" s="1201"/>
      <c r="H134" s="868">
        <v>11695338</v>
      </c>
      <c r="O134" s="1174"/>
      <c r="P134" s="905"/>
    </row>
    <row r="135" spans="1:16" ht="2.25" hidden="1" customHeight="1" x14ac:dyDescent="0.2">
      <c r="A135" s="871"/>
      <c r="B135" s="891"/>
      <c r="C135" s="892"/>
      <c r="D135" s="892"/>
      <c r="E135" s="892"/>
      <c r="F135" s="892"/>
      <c r="G135" s="892"/>
      <c r="H135" s="825"/>
      <c r="O135" s="1174"/>
      <c r="P135" s="905"/>
    </row>
    <row r="136" spans="1:16" ht="4.5" hidden="1" customHeight="1" x14ac:dyDescent="0.2">
      <c r="A136" s="872"/>
      <c r="B136" s="905"/>
      <c r="C136" s="905"/>
      <c r="D136" s="906"/>
      <c r="E136" s="906"/>
      <c r="F136" s="906"/>
      <c r="G136" s="906"/>
      <c r="H136" s="873"/>
      <c r="O136" s="1171"/>
      <c r="P136" s="1172"/>
    </row>
    <row r="137" spans="1:16" ht="13.5" hidden="1" thickBot="1" x14ac:dyDescent="0.25">
      <c r="A137" s="872"/>
      <c r="B137" s="905"/>
      <c r="C137" s="905"/>
      <c r="D137" s="906"/>
      <c r="E137" s="906"/>
      <c r="F137" s="906"/>
      <c r="G137" s="906"/>
      <c r="H137" s="873"/>
      <c r="O137" s="1174"/>
      <c r="P137" s="905"/>
    </row>
    <row r="138" spans="1:16" ht="13.5" hidden="1" thickBot="1" x14ac:dyDescent="0.25">
      <c r="A138" s="874"/>
      <c r="B138" s="905"/>
      <c r="C138" s="905"/>
      <c r="D138" s="905"/>
      <c r="E138" s="905"/>
      <c r="F138" s="905"/>
      <c r="G138" s="905"/>
      <c r="H138" s="875"/>
      <c r="O138" s="1174"/>
      <c r="P138" s="905"/>
    </row>
    <row r="139" spans="1:16" ht="13.5" hidden="1" thickBot="1" x14ac:dyDescent="0.25">
      <c r="A139" s="876"/>
      <c r="H139" s="877"/>
      <c r="O139" s="1174"/>
      <c r="P139" s="905"/>
    </row>
    <row r="140" spans="1:16" ht="6" hidden="1" customHeight="1" x14ac:dyDescent="0.25">
      <c r="A140" s="876"/>
      <c r="H140" s="877"/>
      <c r="O140" s="1169"/>
      <c r="P140" s="1177"/>
    </row>
    <row r="141" spans="1:16" ht="14.25" thickBot="1" x14ac:dyDescent="0.3">
      <c r="A141" s="1643" t="s">
        <v>733</v>
      </c>
      <c r="B141" s="1644"/>
      <c r="C141" s="1644"/>
      <c r="D141" s="1644"/>
      <c r="E141" s="1644"/>
      <c r="F141" s="1644"/>
      <c r="G141" s="1644"/>
      <c r="H141" s="1645"/>
      <c r="O141" s="1169"/>
      <c r="P141" s="1169"/>
    </row>
    <row r="142" spans="1:16" x14ac:dyDescent="0.2">
      <c r="A142" s="878" t="s">
        <v>39</v>
      </c>
      <c r="B142" s="800" t="s">
        <v>734</v>
      </c>
      <c r="C142" s="910">
        <f>C71-C116</f>
        <v>-369357</v>
      </c>
      <c r="D142" s="910">
        <f>D71-D116</f>
        <v>-161292</v>
      </c>
      <c r="E142" s="910">
        <f t="shared" ref="E142:G142" si="41">E71-E116</f>
        <v>-24214</v>
      </c>
      <c r="F142" s="910">
        <f t="shared" si="41"/>
        <v>-24005</v>
      </c>
      <c r="G142" s="910">
        <f t="shared" si="41"/>
        <v>-76371</v>
      </c>
      <c r="H142" s="1559">
        <f>H71-H116</f>
        <v>-655239</v>
      </c>
      <c r="O142" s="1178"/>
      <c r="P142" s="1179"/>
    </row>
    <row r="143" spans="1:16" ht="13.5" thickBot="1" x14ac:dyDescent="0.25">
      <c r="A143" s="879" t="s">
        <v>17</v>
      </c>
      <c r="B143" s="880" t="s">
        <v>735</v>
      </c>
      <c r="C143" s="911">
        <f>C85-C126</f>
        <v>369357</v>
      </c>
      <c r="D143" s="911">
        <f>D85-D126</f>
        <v>161292</v>
      </c>
      <c r="E143" s="911">
        <f t="shared" ref="E143:G143" si="42">E85-E126</f>
        <v>24214</v>
      </c>
      <c r="F143" s="911">
        <f t="shared" si="42"/>
        <v>24005</v>
      </c>
      <c r="G143" s="911">
        <f t="shared" si="42"/>
        <v>76371</v>
      </c>
      <c r="H143" s="1560">
        <f>H85-H126</f>
        <v>655239</v>
      </c>
      <c r="O143" s="1160"/>
      <c r="P143" s="905"/>
    </row>
    <row r="144" spans="1:16" ht="15.75" x14ac:dyDescent="0.25">
      <c r="B144" s="45"/>
      <c r="H144" s="30"/>
      <c r="O144" s="1160"/>
      <c r="P144" s="905"/>
    </row>
    <row r="145" spans="2:16" ht="15.75" x14ac:dyDescent="0.25">
      <c r="B145" s="44"/>
      <c r="H145" s="30"/>
      <c r="O145" s="1168"/>
      <c r="P145" s="905"/>
    </row>
    <row r="146" spans="2:16" ht="15.75" x14ac:dyDescent="0.25">
      <c r="B146" s="44"/>
      <c r="O146" s="1160"/>
      <c r="P146" s="905"/>
    </row>
    <row r="147" spans="2:16" ht="15.75" x14ac:dyDescent="0.25">
      <c r="B147" s="44"/>
      <c r="O147" s="1171"/>
      <c r="P147" s="905"/>
    </row>
    <row r="148" spans="2:16" ht="15.75" x14ac:dyDescent="0.25">
      <c r="B148" s="44"/>
      <c r="H148" s="30"/>
      <c r="O148" s="1180"/>
      <c r="P148" s="1181"/>
    </row>
    <row r="149" spans="2:16" ht="15.75" x14ac:dyDescent="0.25">
      <c r="B149" s="44"/>
      <c r="H149" s="30"/>
      <c r="O149" s="1174"/>
      <c r="P149" s="905"/>
    </row>
    <row r="150" spans="2:16" ht="15.75" x14ac:dyDescent="0.25">
      <c r="B150" s="44"/>
      <c r="O150" s="1174"/>
      <c r="P150" s="905"/>
    </row>
    <row r="151" spans="2:16" ht="15.75" x14ac:dyDescent="0.25">
      <c r="B151" s="44"/>
      <c r="O151" s="1171"/>
      <c r="P151" s="1172"/>
    </row>
    <row r="152" spans="2:16" ht="15.75" x14ac:dyDescent="0.25">
      <c r="B152" s="46"/>
      <c r="O152" s="1174"/>
      <c r="P152" s="905"/>
    </row>
    <row r="153" spans="2:16" ht="15.75" x14ac:dyDescent="0.25">
      <c r="B153" s="46"/>
      <c r="O153" s="1174"/>
      <c r="P153" s="905"/>
    </row>
    <row r="154" spans="2:16" ht="15.75" x14ac:dyDescent="0.25">
      <c r="B154" s="46"/>
      <c r="O154" s="1174"/>
      <c r="P154" s="905"/>
    </row>
    <row r="155" spans="2:16" ht="15.75" x14ac:dyDescent="0.25">
      <c r="B155" s="47"/>
      <c r="O155" s="1169"/>
      <c r="P155" s="1177"/>
    </row>
    <row r="156" spans="2:16" ht="15.75" x14ac:dyDescent="0.25">
      <c r="B156" s="45"/>
      <c r="H156" s="30"/>
      <c r="O156" s="1630"/>
      <c r="P156" s="1630"/>
    </row>
    <row r="157" spans="2:16" ht="15.75" x14ac:dyDescent="0.25">
      <c r="B157" s="45"/>
      <c r="H157" s="30"/>
    </row>
    <row r="158" spans="2:16" ht="15.75" x14ac:dyDescent="0.25">
      <c r="B158" s="45"/>
      <c r="H158" s="30"/>
    </row>
    <row r="159" spans="2:16" ht="15.75" x14ac:dyDescent="0.25">
      <c r="B159" s="45"/>
    </row>
    <row r="160" spans="2:16" ht="15.75" x14ac:dyDescent="0.25">
      <c r="B160" s="48"/>
      <c r="H160" s="30"/>
    </row>
    <row r="161" spans="2:8" ht="15.75" x14ac:dyDescent="0.25">
      <c r="B161" s="48"/>
      <c r="H161" s="30"/>
    </row>
    <row r="162" spans="2:8" ht="15.75" x14ac:dyDescent="0.25">
      <c r="B162" s="48"/>
      <c r="H162" s="30"/>
    </row>
    <row r="163" spans="2:8" ht="15.75" x14ac:dyDescent="0.25">
      <c r="B163" s="48"/>
      <c r="H163" s="30"/>
    </row>
    <row r="164" spans="2:8" ht="15.75" x14ac:dyDescent="0.25">
      <c r="B164" s="48"/>
      <c r="H164" s="30"/>
    </row>
    <row r="165" spans="2:8" ht="15.75" x14ac:dyDescent="0.25">
      <c r="B165" s="48"/>
    </row>
    <row r="166" spans="2:8" ht="15.75" x14ac:dyDescent="0.25">
      <c r="B166" s="48"/>
    </row>
    <row r="167" spans="2:8" ht="15.75" x14ac:dyDescent="0.25">
      <c r="B167" s="48"/>
      <c r="H167" s="30"/>
    </row>
    <row r="168" spans="2:8" ht="15.75" x14ac:dyDescent="0.25">
      <c r="B168" s="44"/>
      <c r="H168" s="30"/>
    </row>
    <row r="169" spans="2:8" ht="15.75" x14ac:dyDescent="0.25">
      <c r="B169" s="44"/>
      <c r="H169" s="30"/>
    </row>
    <row r="170" spans="2:8" ht="15.75" x14ac:dyDescent="0.25">
      <c r="B170" s="47"/>
    </row>
    <row r="171" spans="2:8" ht="15.75" x14ac:dyDescent="0.25">
      <c r="B171" s="47"/>
    </row>
    <row r="172" spans="2:8" ht="15.75" x14ac:dyDescent="0.25">
      <c r="B172" s="47"/>
    </row>
    <row r="173" spans="2:8" ht="15.75" x14ac:dyDescent="0.25">
      <c r="B173" s="44"/>
    </row>
    <row r="174" spans="2:8" ht="15.75" x14ac:dyDescent="0.25">
      <c r="B174" s="44"/>
    </row>
    <row r="175" spans="2:8" ht="15.75" x14ac:dyDescent="0.25">
      <c r="B175" s="49"/>
      <c r="H175" s="30"/>
    </row>
    <row r="176" spans="2:8" ht="15.75" x14ac:dyDescent="0.25">
      <c r="B176" s="49"/>
      <c r="H176" s="30"/>
    </row>
    <row r="177" spans="2:8" ht="15.75" x14ac:dyDescent="0.25">
      <c r="B177" s="49"/>
      <c r="H177" s="30"/>
    </row>
    <row r="178" spans="2:8" ht="15.75" x14ac:dyDescent="0.25">
      <c r="B178" s="50"/>
      <c r="H178" s="30"/>
    </row>
    <row r="179" spans="2:8" ht="15.75" x14ac:dyDescent="0.25">
      <c r="B179" s="50"/>
      <c r="H179" s="30"/>
    </row>
    <row r="180" spans="2:8" ht="15.75" x14ac:dyDescent="0.25">
      <c r="B180" s="50"/>
    </row>
    <row r="181" spans="2:8" ht="15.75" x14ac:dyDescent="0.25">
      <c r="B181" s="50"/>
    </row>
    <row r="182" spans="2:8" ht="15.75" x14ac:dyDescent="0.25">
      <c r="B182" s="47"/>
    </row>
    <row r="183" spans="2:8" ht="15.75" x14ac:dyDescent="0.25">
      <c r="B183" s="47"/>
    </row>
    <row r="184" spans="2:8" ht="15.75" x14ac:dyDescent="0.25">
      <c r="B184" s="47"/>
    </row>
    <row r="185" spans="2:8" ht="15.75" x14ac:dyDescent="0.25">
      <c r="B185" s="47"/>
      <c r="H185" s="30"/>
    </row>
  </sheetData>
  <mergeCells count="16">
    <mergeCell ref="O156:P156"/>
    <mergeCell ref="A116:B116"/>
    <mergeCell ref="A127:B127"/>
    <mergeCell ref="A128:H128"/>
    <mergeCell ref="A131:B131"/>
    <mergeCell ref="A134:B134"/>
    <mergeCell ref="A141:H141"/>
    <mergeCell ref="H87:H88"/>
    <mergeCell ref="A86:B86"/>
    <mergeCell ref="A87:A88"/>
    <mergeCell ref="B87:B88"/>
    <mergeCell ref="C87:C88"/>
    <mergeCell ref="D87:D88"/>
    <mergeCell ref="E87:E88"/>
    <mergeCell ref="F87:F88"/>
    <mergeCell ref="G87:G88"/>
  </mergeCells>
  <printOptions horizontalCentered="1" gridLines="1"/>
  <pageMargins left="0.98425196850393704" right="0.98425196850393704" top="0.98425196850393704" bottom="0.98425196850393704" header="0.51181102362204722" footer="0.51181102362204722"/>
  <pageSetup paperSize="9" scale="89" fitToHeight="0" orientation="landscape" blackAndWhite="1" verticalDpi="300" r:id="rId1"/>
  <headerFooter scaleWithDoc="0" alignWithMargins="0">
    <oddHeader>&amp;L&amp;8 22. melléklet 
&amp;CSimontornya Város Önkormányzata 2025. évi bevétel - kiadás mérlege</oddHeader>
    <oddFooter>&amp;L&amp;"Times New Roman CE,Normál"&amp;D/&amp;T</oddFooter>
  </headerFooter>
  <rowBreaks count="1" manualBreakCount="1">
    <brk id="86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O185"/>
  <sheetViews>
    <sheetView topLeftCell="A37" zoomScaleNormal="100" zoomScaleSheetLayoutView="100" workbookViewId="0">
      <selection activeCell="C85" sqref="C85"/>
    </sheetView>
  </sheetViews>
  <sheetFormatPr defaultRowHeight="12.75" x14ac:dyDescent="0.2"/>
  <cols>
    <col min="1" max="1" width="7" customWidth="1"/>
    <col min="2" max="2" width="64.28515625" customWidth="1"/>
    <col min="3" max="6" width="11.28515625" customWidth="1"/>
    <col min="7" max="7" width="12.140625" customWidth="1"/>
    <col min="258" max="258" width="7" customWidth="1"/>
    <col min="259" max="259" width="60.42578125" customWidth="1"/>
    <col min="260" max="260" width="12.7109375" customWidth="1"/>
    <col min="261" max="261" width="10.7109375" customWidth="1"/>
    <col min="262" max="262" width="0" hidden="1" customWidth="1"/>
    <col min="263" max="263" width="12.140625" customWidth="1"/>
    <col min="514" max="514" width="7" customWidth="1"/>
    <col min="515" max="515" width="60.42578125" customWidth="1"/>
    <col min="516" max="516" width="12.7109375" customWidth="1"/>
    <col min="517" max="517" width="10.7109375" customWidth="1"/>
    <col min="518" max="518" width="0" hidden="1" customWidth="1"/>
    <col min="519" max="519" width="12.140625" customWidth="1"/>
    <col min="770" max="770" width="7" customWidth="1"/>
    <col min="771" max="771" width="60.42578125" customWidth="1"/>
    <col min="772" max="772" width="12.7109375" customWidth="1"/>
    <col min="773" max="773" width="10.7109375" customWidth="1"/>
    <col min="774" max="774" width="0" hidden="1" customWidth="1"/>
    <col min="775" max="775" width="12.140625" customWidth="1"/>
    <col min="1026" max="1026" width="7" customWidth="1"/>
    <col min="1027" max="1027" width="60.42578125" customWidth="1"/>
    <col min="1028" max="1028" width="12.7109375" customWidth="1"/>
    <col min="1029" max="1029" width="10.7109375" customWidth="1"/>
    <col min="1030" max="1030" width="0" hidden="1" customWidth="1"/>
    <col min="1031" max="1031" width="12.140625" customWidth="1"/>
    <col min="1282" max="1282" width="7" customWidth="1"/>
    <col min="1283" max="1283" width="60.42578125" customWidth="1"/>
    <col min="1284" max="1284" width="12.7109375" customWidth="1"/>
    <col min="1285" max="1285" width="10.7109375" customWidth="1"/>
    <col min="1286" max="1286" width="0" hidden="1" customWidth="1"/>
    <col min="1287" max="1287" width="12.140625" customWidth="1"/>
    <col min="1538" max="1538" width="7" customWidth="1"/>
    <col min="1539" max="1539" width="60.42578125" customWidth="1"/>
    <col min="1540" max="1540" width="12.7109375" customWidth="1"/>
    <col min="1541" max="1541" width="10.7109375" customWidth="1"/>
    <col min="1542" max="1542" width="0" hidden="1" customWidth="1"/>
    <col min="1543" max="1543" width="12.140625" customWidth="1"/>
    <col min="1794" max="1794" width="7" customWidth="1"/>
    <col min="1795" max="1795" width="60.42578125" customWidth="1"/>
    <col min="1796" max="1796" width="12.7109375" customWidth="1"/>
    <col min="1797" max="1797" width="10.7109375" customWidth="1"/>
    <col min="1798" max="1798" width="0" hidden="1" customWidth="1"/>
    <col min="1799" max="1799" width="12.140625" customWidth="1"/>
    <col min="2050" max="2050" width="7" customWidth="1"/>
    <col min="2051" max="2051" width="60.42578125" customWidth="1"/>
    <col min="2052" max="2052" width="12.7109375" customWidth="1"/>
    <col min="2053" max="2053" width="10.7109375" customWidth="1"/>
    <col min="2054" max="2054" width="0" hidden="1" customWidth="1"/>
    <col min="2055" max="2055" width="12.140625" customWidth="1"/>
    <col min="2306" max="2306" width="7" customWidth="1"/>
    <col min="2307" max="2307" width="60.42578125" customWidth="1"/>
    <col min="2308" max="2308" width="12.7109375" customWidth="1"/>
    <col min="2309" max="2309" width="10.7109375" customWidth="1"/>
    <col min="2310" max="2310" width="0" hidden="1" customWidth="1"/>
    <col min="2311" max="2311" width="12.140625" customWidth="1"/>
    <col min="2562" max="2562" width="7" customWidth="1"/>
    <col min="2563" max="2563" width="60.42578125" customWidth="1"/>
    <col min="2564" max="2564" width="12.7109375" customWidth="1"/>
    <col min="2565" max="2565" width="10.7109375" customWidth="1"/>
    <col min="2566" max="2566" width="0" hidden="1" customWidth="1"/>
    <col min="2567" max="2567" width="12.140625" customWidth="1"/>
    <col min="2818" max="2818" width="7" customWidth="1"/>
    <col min="2819" max="2819" width="60.42578125" customWidth="1"/>
    <col min="2820" max="2820" width="12.7109375" customWidth="1"/>
    <col min="2821" max="2821" width="10.7109375" customWidth="1"/>
    <col min="2822" max="2822" width="0" hidden="1" customWidth="1"/>
    <col min="2823" max="2823" width="12.140625" customWidth="1"/>
    <col min="3074" max="3074" width="7" customWidth="1"/>
    <col min="3075" max="3075" width="60.42578125" customWidth="1"/>
    <col min="3076" max="3076" width="12.7109375" customWidth="1"/>
    <col min="3077" max="3077" width="10.7109375" customWidth="1"/>
    <col min="3078" max="3078" width="0" hidden="1" customWidth="1"/>
    <col min="3079" max="3079" width="12.140625" customWidth="1"/>
    <col min="3330" max="3330" width="7" customWidth="1"/>
    <col min="3331" max="3331" width="60.42578125" customWidth="1"/>
    <col min="3332" max="3332" width="12.7109375" customWidth="1"/>
    <col min="3333" max="3333" width="10.7109375" customWidth="1"/>
    <col min="3334" max="3334" width="0" hidden="1" customWidth="1"/>
    <col min="3335" max="3335" width="12.140625" customWidth="1"/>
    <col min="3586" max="3586" width="7" customWidth="1"/>
    <col min="3587" max="3587" width="60.42578125" customWidth="1"/>
    <col min="3588" max="3588" width="12.7109375" customWidth="1"/>
    <col min="3589" max="3589" width="10.7109375" customWidth="1"/>
    <col min="3590" max="3590" width="0" hidden="1" customWidth="1"/>
    <col min="3591" max="3591" width="12.140625" customWidth="1"/>
    <col min="3842" max="3842" width="7" customWidth="1"/>
    <col min="3843" max="3843" width="60.42578125" customWidth="1"/>
    <col min="3844" max="3844" width="12.7109375" customWidth="1"/>
    <col min="3845" max="3845" width="10.7109375" customWidth="1"/>
    <col min="3846" max="3846" width="0" hidden="1" customWidth="1"/>
    <col min="3847" max="3847" width="12.140625" customWidth="1"/>
    <col min="4098" max="4098" width="7" customWidth="1"/>
    <col min="4099" max="4099" width="60.42578125" customWidth="1"/>
    <col min="4100" max="4100" width="12.7109375" customWidth="1"/>
    <col min="4101" max="4101" width="10.7109375" customWidth="1"/>
    <col min="4102" max="4102" width="0" hidden="1" customWidth="1"/>
    <col min="4103" max="4103" width="12.140625" customWidth="1"/>
    <col min="4354" max="4354" width="7" customWidth="1"/>
    <col min="4355" max="4355" width="60.42578125" customWidth="1"/>
    <col min="4356" max="4356" width="12.7109375" customWidth="1"/>
    <col min="4357" max="4357" width="10.7109375" customWidth="1"/>
    <col min="4358" max="4358" width="0" hidden="1" customWidth="1"/>
    <col min="4359" max="4359" width="12.140625" customWidth="1"/>
    <col min="4610" max="4610" width="7" customWidth="1"/>
    <col min="4611" max="4611" width="60.42578125" customWidth="1"/>
    <col min="4612" max="4612" width="12.7109375" customWidth="1"/>
    <col min="4613" max="4613" width="10.7109375" customWidth="1"/>
    <col min="4614" max="4614" width="0" hidden="1" customWidth="1"/>
    <col min="4615" max="4615" width="12.140625" customWidth="1"/>
    <col min="4866" max="4866" width="7" customWidth="1"/>
    <col min="4867" max="4867" width="60.42578125" customWidth="1"/>
    <col min="4868" max="4868" width="12.7109375" customWidth="1"/>
    <col min="4869" max="4869" width="10.7109375" customWidth="1"/>
    <col min="4870" max="4870" width="0" hidden="1" customWidth="1"/>
    <col min="4871" max="4871" width="12.140625" customWidth="1"/>
    <col min="5122" max="5122" width="7" customWidth="1"/>
    <col min="5123" max="5123" width="60.42578125" customWidth="1"/>
    <col min="5124" max="5124" width="12.7109375" customWidth="1"/>
    <col min="5125" max="5125" width="10.7109375" customWidth="1"/>
    <col min="5126" max="5126" width="0" hidden="1" customWidth="1"/>
    <col min="5127" max="5127" width="12.140625" customWidth="1"/>
    <col min="5378" max="5378" width="7" customWidth="1"/>
    <col min="5379" max="5379" width="60.42578125" customWidth="1"/>
    <col min="5380" max="5380" width="12.7109375" customWidth="1"/>
    <col min="5381" max="5381" width="10.7109375" customWidth="1"/>
    <col min="5382" max="5382" width="0" hidden="1" customWidth="1"/>
    <col min="5383" max="5383" width="12.140625" customWidth="1"/>
    <col min="5634" max="5634" width="7" customWidth="1"/>
    <col min="5635" max="5635" width="60.42578125" customWidth="1"/>
    <col min="5636" max="5636" width="12.7109375" customWidth="1"/>
    <col min="5637" max="5637" width="10.7109375" customWidth="1"/>
    <col min="5638" max="5638" width="0" hidden="1" customWidth="1"/>
    <col min="5639" max="5639" width="12.140625" customWidth="1"/>
    <col min="5890" max="5890" width="7" customWidth="1"/>
    <col min="5891" max="5891" width="60.42578125" customWidth="1"/>
    <col min="5892" max="5892" width="12.7109375" customWidth="1"/>
    <col min="5893" max="5893" width="10.7109375" customWidth="1"/>
    <col min="5894" max="5894" width="0" hidden="1" customWidth="1"/>
    <col min="5895" max="5895" width="12.140625" customWidth="1"/>
    <col min="6146" max="6146" width="7" customWidth="1"/>
    <col min="6147" max="6147" width="60.42578125" customWidth="1"/>
    <col min="6148" max="6148" width="12.7109375" customWidth="1"/>
    <col min="6149" max="6149" width="10.7109375" customWidth="1"/>
    <col min="6150" max="6150" width="0" hidden="1" customWidth="1"/>
    <col min="6151" max="6151" width="12.140625" customWidth="1"/>
    <col min="6402" max="6402" width="7" customWidth="1"/>
    <col min="6403" max="6403" width="60.42578125" customWidth="1"/>
    <col min="6404" max="6404" width="12.7109375" customWidth="1"/>
    <col min="6405" max="6405" width="10.7109375" customWidth="1"/>
    <col min="6406" max="6406" width="0" hidden="1" customWidth="1"/>
    <col min="6407" max="6407" width="12.140625" customWidth="1"/>
    <col min="6658" max="6658" width="7" customWidth="1"/>
    <col min="6659" max="6659" width="60.42578125" customWidth="1"/>
    <col min="6660" max="6660" width="12.7109375" customWidth="1"/>
    <col min="6661" max="6661" width="10.7109375" customWidth="1"/>
    <col min="6662" max="6662" width="0" hidden="1" customWidth="1"/>
    <col min="6663" max="6663" width="12.140625" customWidth="1"/>
    <col min="6914" max="6914" width="7" customWidth="1"/>
    <col min="6915" max="6915" width="60.42578125" customWidth="1"/>
    <col min="6916" max="6916" width="12.7109375" customWidth="1"/>
    <col min="6917" max="6917" width="10.7109375" customWidth="1"/>
    <col min="6918" max="6918" width="0" hidden="1" customWidth="1"/>
    <col min="6919" max="6919" width="12.140625" customWidth="1"/>
    <col min="7170" max="7170" width="7" customWidth="1"/>
    <col min="7171" max="7171" width="60.42578125" customWidth="1"/>
    <col min="7172" max="7172" width="12.7109375" customWidth="1"/>
    <col min="7173" max="7173" width="10.7109375" customWidth="1"/>
    <col min="7174" max="7174" width="0" hidden="1" customWidth="1"/>
    <col min="7175" max="7175" width="12.140625" customWidth="1"/>
    <col min="7426" max="7426" width="7" customWidth="1"/>
    <col min="7427" max="7427" width="60.42578125" customWidth="1"/>
    <col min="7428" max="7428" width="12.7109375" customWidth="1"/>
    <col min="7429" max="7429" width="10.7109375" customWidth="1"/>
    <col min="7430" max="7430" width="0" hidden="1" customWidth="1"/>
    <col min="7431" max="7431" width="12.140625" customWidth="1"/>
    <col min="7682" max="7682" width="7" customWidth="1"/>
    <col min="7683" max="7683" width="60.42578125" customWidth="1"/>
    <col min="7684" max="7684" width="12.7109375" customWidth="1"/>
    <col min="7685" max="7685" width="10.7109375" customWidth="1"/>
    <col min="7686" max="7686" width="0" hidden="1" customWidth="1"/>
    <col min="7687" max="7687" width="12.140625" customWidth="1"/>
    <col min="7938" max="7938" width="7" customWidth="1"/>
    <col min="7939" max="7939" width="60.42578125" customWidth="1"/>
    <col min="7940" max="7940" width="12.7109375" customWidth="1"/>
    <col min="7941" max="7941" width="10.7109375" customWidth="1"/>
    <col min="7942" max="7942" width="0" hidden="1" customWidth="1"/>
    <col min="7943" max="7943" width="12.140625" customWidth="1"/>
    <col min="8194" max="8194" width="7" customWidth="1"/>
    <col min="8195" max="8195" width="60.42578125" customWidth="1"/>
    <col min="8196" max="8196" width="12.7109375" customWidth="1"/>
    <col min="8197" max="8197" width="10.7109375" customWidth="1"/>
    <col min="8198" max="8198" width="0" hidden="1" customWidth="1"/>
    <col min="8199" max="8199" width="12.140625" customWidth="1"/>
    <col min="8450" max="8450" width="7" customWidth="1"/>
    <col min="8451" max="8451" width="60.42578125" customWidth="1"/>
    <col min="8452" max="8452" width="12.7109375" customWidth="1"/>
    <col min="8453" max="8453" width="10.7109375" customWidth="1"/>
    <col min="8454" max="8454" width="0" hidden="1" customWidth="1"/>
    <col min="8455" max="8455" width="12.140625" customWidth="1"/>
    <col min="8706" max="8706" width="7" customWidth="1"/>
    <col min="8707" max="8707" width="60.42578125" customWidth="1"/>
    <col min="8708" max="8708" width="12.7109375" customWidth="1"/>
    <col min="8709" max="8709" width="10.7109375" customWidth="1"/>
    <col min="8710" max="8710" width="0" hidden="1" customWidth="1"/>
    <col min="8711" max="8711" width="12.140625" customWidth="1"/>
    <col min="8962" max="8962" width="7" customWidth="1"/>
    <col min="8963" max="8963" width="60.42578125" customWidth="1"/>
    <col min="8964" max="8964" width="12.7109375" customWidth="1"/>
    <col min="8965" max="8965" width="10.7109375" customWidth="1"/>
    <col min="8966" max="8966" width="0" hidden="1" customWidth="1"/>
    <col min="8967" max="8967" width="12.140625" customWidth="1"/>
    <col min="9218" max="9218" width="7" customWidth="1"/>
    <col min="9219" max="9219" width="60.42578125" customWidth="1"/>
    <col min="9220" max="9220" width="12.7109375" customWidth="1"/>
    <col min="9221" max="9221" width="10.7109375" customWidth="1"/>
    <col min="9222" max="9222" width="0" hidden="1" customWidth="1"/>
    <col min="9223" max="9223" width="12.140625" customWidth="1"/>
    <col min="9474" max="9474" width="7" customWidth="1"/>
    <col min="9475" max="9475" width="60.42578125" customWidth="1"/>
    <col min="9476" max="9476" width="12.7109375" customWidth="1"/>
    <col min="9477" max="9477" width="10.7109375" customWidth="1"/>
    <col min="9478" max="9478" width="0" hidden="1" customWidth="1"/>
    <col min="9479" max="9479" width="12.140625" customWidth="1"/>
    <col min="9730" max="9730" width="7" customWidth="1"/>
    <col min="9731" max="9731" width="60.42578125" customWidth="1"/>
    <col min="9732" max="9732" width="12.7109375" customWidth="1"/>
    <col min="9733" max="9733" width="10.7109375" customWidth="1"/>
    <col min="9734" max="9734" width="0" hidden="1" customWidth="1"/>
    <col min="9735" max="9735" width="12.140625" customWidth="1"/>
    <col min="9986" max="9986" width="7" customWidth="1"/>
    <col min="9987" max="9987" width="60.42578125" customWidth="1"/>
    <col min="9988" max="9988" width="12.7109375" customWidth="1"/>
    <col min="9989" max="9989" width="10.7109375" customWidth="1"/>
    <col min="9990" max="9990" width="0" hidden="1" customWidth="1"/>
    <col min="9991" max="9991" width="12.140625" customWidth="1"/>
    <col min="10242" max="10242" width="7" customWidth="1"/>
    <col min="10243" max="10243" width="60.42578125" customWidth="1"/>
    <col min="10244" max="10244" width="12.7109375" customWidth="1"/>
    <col min="10245" max="10245" width="10.7109375" customWidth="1"/>
    <col min="10246" max="10246" width="0" hidden="1" customWidth="1"/>
    <col min="10247" max="10247" width="12.140625" customWidth="1"/>
    <col min="10498" max="10498" width="7" customWidth="1"/>
    <col min="10499" max="10499" width="60.42578125" customWidth="1"/>
    <col min="10500" max="10500" width="12.7109375" customWidth="1"/>
    <col min="10501" max="10501" width="10.7109375" customWidth="1"/>
    <col min="10502" max="10502" width="0" hidden="1" customWidth="1"/>
    <col min="10503" max="10503" width="12.140625" customWidth="1"/>
    <col min="10754" max="10754" width="7" customWidth="1"/>
    <col min="10755" max="10755" width="60.42578125" customWidth="1"/>
    <col min="10756" max="10756" width="12.7109375" customWidth="1"/>
    <col min="10757" max="10757" width="10.7109375" customWidth="1"/>
    <col min="10758" max="10758" width="0" hidden="1" customWidth="1"/>
    <col min="10759" max="10759" width="12.140625" customWidth="1"/>
    <col min="11010" max="11010" width="7" customWidth="1"/>
    <col min="11011" max="11011" width="60.42578125" customWidth="1"/>
    <col min="11012" max="11012" width="12.7109375" customWidth="1"/>
    <col min="11013" max="11013" width="10.7109375" customWidth="1"/>
    <col min="11014" max="11014" width="0" hidden="1" customWidth="1"/>
    <col min="11015" max="11015" width="12.140625" customWidth="1"/>
    <col min="11266" max="11266" width="7" customWidth="1"/>
    <col min="11267" max="11267" width="60.42578125" customWidth="1"/>
    <col min="11268" max="11268" width="12.7109375" customWidth="1"/>
    <col min="11269" max="11269" width="10.7109375" customWidth="1"/>
    <col min="11270" max="11270" width="0" hidden="1" customWidth="1"/>
    <col min="11271" max="11271" width="12.140625" customWidth="1"/>
    <col min="11522" max="11522" width="7" customWidth="1"/>
    <col min="11523" max="11523" width="60.42578125" customWidth="1"/>
    <col min="11524" max="11524" width="12.7109375" customWidth="1"/>
    <col min="11525" max="11525" width="10.7109375" customWidth="1"/>
    <col min="11526" max="11526" width="0" hidden="1" customWidth="1"/>
    <col min="11527" max="11527" width="12.140625" customWidth="1"/>
    <col min="11778" max="11778" width="7" customWidth="1"/>
    <col min="11779" max="11779" width="60.42578125" customWidth="1"/>
    <col min="11780" max="11780" width="12.7109375" customWidth="1"/>
    <col min="11781" max="11781" width="10.7109375" customWidth="1"/>
    <col min="11782" max="11782" width="0" hidden="1" customWidth="1"/>
    <col min="11783" max="11783" width="12.140625" customWidth="1"/>
    <col min="12034" max="12034" width="7" customWidth="1"/>
    <col min="12035" max="12035" width="60.42578125" customWidth="1"/>
    <col min="12036" max="12036" width="12.7109375" customWidth="1"/>
    <col min="12037" max="12037" width="10.7109375" customWidth="1"/>
    <col min="12038" max="12038" width="0" hidden="1" customWidth="1"/>
    <col min="12039" max="12039" width="12.140625" customWidth="1"/>
    <col min="12290" max="12290" width="7" customWidth="1"/>
    <col min="12291" max="12291" width="60.42578125" customWidth="1"/>
    <col min="12292" max="12292" width="12.7109375" customWidth="1"/>
    <col min="12293" max="12293" width="10.7109375" customWidth="1"/>
    <col min="12294" max="12294" width="0" hidden="1" customWidth="1"/>
    <col min="12295" max="12295" width="12.140625" customWidth="1"/>
    <col min="12546" max="12546" width="7" customWidth="1"/>
    <col min="12547" max="12547" width="60.42578125" customWidth="1"/>
    <col min="12548" max="12548" width="12.7109375" customWidth="1"/>
    <col min="12549" max="12549" width="10.7109375" customWidth="1"/>
    <col min="12550" max="12550" width="0" hidden="1" customWidth="1"/>
    <col min="12551" max="12551" width="12.140625" customWidth="1"/>
    <col min="12802" max="12802" width="7" customWidth="1"/>
    <col min="12803" max="12803" width="60.42578125" customWidth="1"/>
    <col min="12804" max="12804" width="12.7109375" customWidth="1"/>
    <col min="12805" max="12805" width="10.7109375" customWidth="1"/>
    <col min="12806" max="12806" width="0" hidden="1" customWidth="1"/>
    <col min="12807" max="12807" width="12.140625" customWidth="1"/>
    <col min="13058" max="13058" width="7" customWidth="1"/>
    <col min="13059" max="13059" width="60.42578125" customWidth="1"/>
    <col min="13060" max="13060" width="12.7109375" customWidth="1"/>
    <col min="13061" max="13061" width="10.7109375" customWidth="1"/>
    <col min="13062" max="13062" width="0" hidden="1" customWidth="1"/>
    <col min="13063" max="13063" width="12.140625" customWidth="1"/>
    <col min="13314" max="13314" width="7" customWidth="1"/>
    <col min="13315" max="13315" width="60.42578125" customWidth="1"/>
    <col min="13316" max="13316" width="12.7109375" customWidth="1"/>
    <col min="13317" max="13317" width="10.7109375" customWidth="1"/>
    <col min="13318" max="13318" width="0" hidden="1" customWidth="1"/>
    <col min="13319" max="13319" width="12.140625" customWidth="1"/>
    <col min="13570" max="13570" width="7" customWidth="1"/>
    <col min="13571" max="13571" width="60.42578125" customWidth="1"/>
    <col min="13572" max="13572" width="12.7109375" customWidth="1"/>
    <col min="13573" max="13573" width="10.7109375" customWidth="1"/>
    <col min="13574" max="13574" width="0" hidden="1" customWidth="1"/>
    <col min="13575" max="13575" width="12.140625" customWidth="1"/>
    <col min="13826" max="13826" width="7" customWidth="1"/>
    <col min="13827" max="13827" width="60.42578125" customWidth="1"/>
    <col min="13828" max="13828" width="12.7109375" customWidth="1"/>
    <col min="13829" max="13829" width="10.7109375" customWidth="1"/>
    <col min="13830" max="13830" width="0" hidden="1" customWidth="1"/>
    <col min="13831" max="13831" width="12.140625" customWidth="1"/>
    <col min="14082" max="14082" width="7" customWidth="1"/>
    <col min="14083" max="14083" width="60.42578125" customWidth="1"/>
    <col min="14084" max="14084" width="12.7109375" customWidth="1"/>
    <col min="14085" max="14085" width="10.7109375" customWidth="1"/>
    <col min="14086" max="14086" width="0" hidden="1" customWidth="1"/>
    <col min="14087" max="14087" width="12.140625" customWidth="1"/>
    <col min="14338" max="14338" width="7" customWidth="1"/>
    <col min="14339" max="14339" width="60.42578125" customWidth="1"/>
    <col min="14340" max="14340" width="12.7109375" customWidth="1"/>
    <col min="14341" max="14341" width="10.7109375" customWidth="1"/>
    <col min="14342" max="14342" width="0" hidden="1" customWidth="1"/>
    <col min="14343" max="14343" width="12.140625" customWidth="1"/>
    <col min="14594" max="14594" width="7" customWidth="1"/>
    <col min="14595" max="14595" width="60.42578125" customWidth="1"/>
    <col min="14596" max="14596" width="12.7109375" customWidth="1"/>
    <col min="14597" max="14597" width="10.7109375" customWidth="1"/>
    <col min="14598" max="14598" width="0" hidden="1" customWidth="1"/>
    <col min="14599" max="14599" width="12.140625" customWidth="1"/>
    <col min="14850" max="14850" width="7" customWidth="1"/>
    <col min="14851" max="14851" width="60.42578125" customWidth="1"/>
    <col min="14852" max="14852" width="12.7109375" customWidth="1"/>
    <col min="14853" max="14853" width="10.7109375" customWidth="1"/>
    <col min="14854" max="14854" width="0" hidden="1" customWidth="1"/>
    <col min="14855" max="14855" width="12.140625" customWidth="1"/>
    <col min="15106" max="15106" width="7" customWidth="1"/>
    <col min="15107" max="15107" width="60.42578125" customWidth="1"/>
    <col min="15108" max="15108" width="12.7109375" customWidth="1"/>
    <col min="15109" max="15109" width="10.7109375" customWidth="1"/>
    <col min="15110" max="15110" width="0" hidden="1" customWidth="1"/>
    <col min="15111" max="15111" width="12.140625" customWidth="1"/>
    <col min="15362" max="15362" width="7" customWidth="1"/>
    <col min="15363" max="15363" width="60.42578125" customWidth="1"/>
    <col min="15364" max="15364" width="12.7109375" customWidth="1"/>
    <col min="15365" max="15365" width="10.7109375" customWidth="1"/>
    <col min="15366" max="15366" width="0" hidden="1" customWidth="1"/>
    <col min="15367" max="15367" width="12.140625" customWidth="1"/>
    <col min="15618" max="15618" width="7" customWidth="1"/>
    <col min="15619" max="15619" width="60.42578125" customWidth="1"/>
    <col min="15620" max="15620" width="12.7109375" customWidth="1"/>
    <col min="15621" max="15621" width="10.7109375" customWidth="1"/>
    <col min="15622" max="15622" width="0" hidden="1" customWidth="1"/>
    <col min="15623" max="15623" width="12.140625" customWidth="1"/>
    <col min="15874" max="15874" width="7" customWidth="1"/>
    <col min="15875" max="15875" width="60.42578125" customWidth="1"/>
    <col min="15876" max="15876" width="12.7109375" customWidth="1"/>
    <col min="15877" max="15877" width="10.7109375" customWidth="1"/>
    <col min="15878" max="15878" width="0" hidden="1" customWidth="1"/>
    <col min="15879" max="15879" width="12.140625" customWidth="1"/>
    <col min="16130" max="16130" width="7" customWidth="1"/>
    <col min="16131" max="16131" width="60.42578125" customWidth="1"/>
    <col min="16132" max="16132" width="12.7109375" customWidth="1"/>
    <col min="16133" max="16133" width="10.7109375" customWidth="1"/>
    <col min="16134" max="16134" width="0" hidden="1" customWidth="1"/>
    <col min="16135" max="16135" width="12.140625" customWidth="1"/>
  </cols>
  <sheetData>
    <row r="1" spans="1:7" ht="63.75" x14ac:dyDescent="0.2">
      <c r="A1" s="811" t="s">
        <v>0</v>
      </c>
      <c r="B1" s="812" t="s">
        <v>732</v>
      </c>
      <c r="C1" s="814" t="s">
        <v>1038</v>
      </c>
      <c r="D1" s="1182" t="s">
        <v>993</v>
      </c>
      <c r="E1" s="1182" t="s">
        <v>1037</v>
      </c>
      <c r="F1" s="1182" t="s">
        <v>1002</v>
      </c>
      <c r="G1" s="815" t="s">
        <v>994</v>
      </c>
    </row>
    <row r="2" spans="1:7" ht="13.5" thickBot="1" x14ac:dyDescent="0.25">
      <c r="A2" s="816"/>
      <c r="B2" s="2"/>
      <c r="C2" s="3"/>
      <c r="D2" s="1183"/>
      <c r="E2" s="1183"/>
      <c r="F2" s="1183"/>
      <c r="G2" s="817"/>
    </row>
    <row r="3" spans="1:7" ht="14.25" thickBot="1" x14ac:dyDescent="0.3">
      <c r="A3" s="780" t="s">
        <v>39</v>
      </c>
      <c r="B3" s="781" t="s">
        <v>683</v>
      </c>
      <c r="C3" s="778">
        <f t="shared" ref="C3:G3" si="0">C4+C5+C6+C7+C8+C9+C10+C11+C12</f>
        <v>0</v>
      </c>
      <c r="D3" s="778">
        <f t="shared" si="0"/>
        <v>0</v>
      </c>
      <c r="E3" s="778">
        <f t="shared" si="0"/>
        <v>0</v>
      </c>
      <c r="F3" s="778">
        <f t="shared" si="0"/>
        <v>0</v>
      </c>
      <c r="G3" s="779">
        <f t="shared" si="0"/>
        <v>0</v>
      </c>
    </row>
    <row r="4" spans="1:7" x14ac:dyDescent="0.2">
      <c r="A4" s="823" t="s">
        <v>3</v>
      </c>
      <c r="B4" s="12" t="s">
        <v>684</v>
      </c>
      <c r="C4" s="883"/>
      <c r="D4" s="883"/>
      <c r="E4" s="883"/>
      <c r="F4" s="883"/>
      <c r="G4" s="883">
        <f>SUM(C4:F4)</f>
        <v>0</v>
      </c>
    </row>
    <row r="5" spans="1:7" x14ac:dyDescent="0.2">
      <c r="A5" s="823" t="s">
        <v>5</v>
      </c>
      <c r="B5" s="12" t="s">
        <v>159</v>
      </c>
      <c r="C5" s="883"/>
      <c r="D5" s="1202"/>
      <c r="E5" s="1202"/>
      <c r="F5" s="883"/>
      <c r="G5" s="883">
        <v>0</v>
      </c>
    </row>
    <row r="6" spans="1:7" x14ac:dyDescent="0.2">
      <c r="A6" s="823" t="s">
        <v>755</v>
      </c>
      <c r="B6" s="12" t="s">
        <v>163</v>
      </c>
      <c r="C6" s="883"/>
      <c r="D6" s="1202"/>
      <c r="E6" s="1202"/>
      <c r="F6" s="883"/>
      <c r="G6" s="883">
        <v>0</v>
      </c>
    </row>
    <row r="7" spans="1:7" x14ac:dyDescent="0.2">
      <c r="A7" s="823" t="s">
        <v>777</v>
      </c>
      <c r="B7" s="12" t="s">
        <v>685</v>
      </c>
      <c r="C7" s="883"/>
      <c r="D7" s="1202"/>
      <c r="E7" s="1202"/>
      <c r="F7" s="883"/>
      <c r="G7" s="883">
        <v>0</v>
      </c>
    </row>
    <row r="8" spans="1:7" x14ac:dyDescent="0.2">
      <c r="A8" s="824" t="s">
        <v>778</v>
      </c>
      <c r="B8" s="12" t="s">
        <v>170</v>
      </c>
      <c r="C8" s="22"/>
      <c r="D8" s="881"/>
      <c r="E8" s="881"/>
      <c r="F8" s="22"/>
      <c r="G8" s="883">
        <v>0</v>
      </c>
    </row>
    <row r="9" spans="1:7" x14ac:dyDescent="0.2">
      <c r="A9" s="824" t="s">
        <v>779</v>
      </c>
      <c r="B9" s="12" t="s">
        <v>686</v>
      </c>
      <c r="C9" s="22"/>
      <c r="D9" s="881"/>
      <c r="E9" s="881"/>
      <c r="F9" s="22"/>
      <c r="G9" s="883">
        <v>0</v>
      </c>
    </row>
    <row r="10" spans="1:7" x14ac:dyDescent="0.2">
      <c r="A10" s="824" t="s">
        <v>780</v>
      </c>
      <c r="B10" s="12" t="s">
        <v>687</v>
      </c>
      <c r="C10" s="881"/>
      <c r="D10" s="881"/>
      <c r="E10" s="881"/>
      <c r="F10" s="22"/>
      <c r="G10" s="883">
        <v>0</v>
      </c>
    </row>
    <row r="11" spans="1:7" x14ac:dyDescent="0.2">
      <c r="A11" s="824" t="s">
        <v>781</v>
      </c>
      <c r="B11" s="12" t="s">
        <v>688</v>
      </c>
      <c r="C11" s="881"/>
      <c r="D11" s="881"/>
      <c r="E11" s="881"/>
      <c r="F11" s="22"/>
      <c r="G11" s="883">
        <v>0</v>
      </c>
    </row>
    <row r="12" spans="1:7" x14ac:dyDescent="0.2">
      <c r="A12" s="824" t="s">
        <v>782</v>
      </c>
      <c r="B12" s="12" t="s">
        <v>689</v>
      </c>
      <c r="C12" s="881"/>
      <c r="D12" s="881"/>
      <c r="E12" s="881"/>
      <c r="F12" s="22"/>
      <c r="G12" s="883">
        <v>0</v>
      </c>
    </row>
    <row r="13" spans="1:7" x14ac:dyDescent="0.2">
      <c r="A13" s="824" t="s">
        <v>783</v>
      </c>
      <c r="B13" s="12" t="s">
        <v>690</v>
      </c>
      <c r="C13" s="881"/>
      <c r="D13" s="1184"/>
      <c r="E13" s="881"/>
      <c r="F13" s="22"/>
      <c r="G13" s="883">
        <v>0</v>
      </c>
    </row>
    <row r="14" spans="1:7" x14ac:dyDescent="0.2">
      <c r="A14" s="824" t="s">
        <v>784</v>
      </c>
      <c r="B14" s="12" t="s">
        <v>691</v>
      </c>
      <c r="C14" s="881"/>
      <c r="D14" s="1184"/>
      <c r="E14" s="881"/>
      <c r="F14" s="22"/>
      <c r="G14" s="883">
        <v>0</v>
      </c>
    </row>
    <row r="15" spans="1:7" x14ac:dyDescent="0.2">
      <c r="A15" s="824" t="s">
        <v>785</v>
      </c>
      <c r="B15" s="12" t="s">
        <v>692</v>
      </c>
      <c r="C15" s="881"/>
      <c r="D15" s="1184"/>
      <c r="E15" s="881"/>
      <c r="F15" s="22"/>
      <c r="G15" s="883">
        <v>0</v>
      </c>
    </row>
    <row r="16" spans="1:7" x14ac:dyDescent="0.2">
      <c r="A16" s="824" t="s">
        <v>786</v>
      </c>
      <c r="B16" s="12" t="s">
        <v>693</v>
      </c>
      <c r="C16" s="881"/>
      <c r="D16" s="1184"/>
      <c r="E16" s="881"/>
      <c r="F16" s="22"/>
      <c r="G16" s="883">
        <v>0</v>
      </c>
    </row>
    <row r="17" spans="1:7" x14ac:dyDescent="0.2">
      <c r="A17" s="824" t="s">
        <v>787</v>
      </c>
      <c r="B17" s="12" t="s">
        <v>694</v>
      </c>
      <c r="C17" s="881"/>
      <c r="D17" s="1184"/>
      <c r="E17" s="881"/>
      <c r="F17" s="22"/>
      <c r="G17" s="883">
        <v>0</v>
      </c>
    </row>
    <row r="18" spans="1:7" x14ac:dyDescent="0.2">
      <c r="A18" s="824" t="s">
        <v>788</v>
      </c>
      <c r="B18" s="12" t="s">
        <v>695</v>
      </c>
      <c r="C18" s="881"/>
      <c r="D18" s="1184"/>
      <c r="E18" s="881"/>
      <c r="F18" s="22"/>
      <c r="G18" s="883">
        <v>0</v>
      </c>
    </row>
    <row r="19" spans="1:7" ht="13.5" thickBot="1" x14ac:dyDescent="0.25">
      <c r="A19" s="824" t="s">
        <v>789</v>
      </c>
      <c r="B19" s="12" t="s">
        <v>696</v>
      </c>
      <c r="C19" s="881"/>
      <c r="D19" s="1184"/>
      <c r="E19" s="1488"/>
      <c r="F19" s="22"/>
      <c r="G19" s="883">
        <v>0</v>
      </c>
    </row>
    <row r="20" spans="1:7" ht="13.5" thickBot="1" x14ac:dyDescent="0.25">
      <c r="A20" s="809" t="s">
        <v>17</v>
      </c>
      <c r="B20" s="777" t="s">
        <v>673</v>
      </c>
      <c r="C20" s="885">
        <f t="shared" ref="C20:G20" si="1">C21+C29</f>
        <v>0</v>
      </c>
      <c r="D20" s="885">
        <f t="shared" si="1"/>
        <v>0</v>
      </c>
      <c r="E20" s="885">
        <f t="shared" si="1"/>
        <v>0</v>
      </c>
      <c r="F20" s="885">
        <f t="shared" si="1"/>
        <v>0</v>
      </c>
      <c r="G20" s="900">
        <f t="shared" si="1"/>
        <v>0</v>
      </c>
    </row>
    <row r="21" spans="1:7" x14ac:dyDescent="0.2">
      <c r="A21" s="824">
        <v>2.1</v>
      </c>
      <c r="B21" s="11" t="s">
        <v>26</v>
      </c>
      <c r="C21" s="7">
        <f>C22+C23+C24+C25+C26+C27</f>
        <v>0</v>
      </c>
      <c r="D21" s="7">
        <f t="shared" ref="D21:F21" si="2">D22+D23+D24+D25+D26+D27</f>
        <v>0</v>
      </c>
      <c r="E21" s="7">
        <f t="shared" si="2"/>
        <v>0</v>
      </c>
      <c r="F21" s="7">
        <f t="shared" si="2"/>
        <v>0</v>
      </c>
      <c r="G21" s="7">
        <f>SUM(C21:E21)</f>
        <v>0</v>
      </c>
    </row>
    <row r="22" spans="1:7" x14ac:dyDescent="0.2">
      <c r="A22" s="826" t="s">
        <v>20</v>
      </c>
      <c r="B22" s="17" t="s">
        <v>27</v>
      </c>
      <c r="C22" s="19"/>
      <c r="D22" s="1186"/>
      <c r="E22" s="1186"/>
      <c r="F22" s="1186"/>
      <c r="G22" s="7">
        <f t="shared" ref="G22:G32" si="3">SUM(C22:E22)</f>
        <v>0</v>
      </c>
    </row>
    <row r="23" spans="1:7" x14ac:dyDescent="0.2">
      <c r="A23" s="826" t="s">
        <v>790</v>
      </c>
      <c r="B23" s="17" t="s">
        <v>28</v>
      </c>
      <c r="C23" s="19"/>
      <c r="D23" s="1186"/>
      <c r="E23" s="1186"/>
      <c r="F23" s="1186"/>
      <c r="G23" s="7">
        <f t="shared" si="3"/>
        <v>0</v>
      </c>
    </row>
    <row r="24" spans="1:7" x14ac:dyDescent="0.2">
      <c r="A24" s="826" t="s">
        <v>791</v>
      </c>
      <c r="B24" s="17" t="s">
        <v>29</v>
      </c>
      <c r="C24" s="19"/>
      <c r="D24" s="1186"/>
      <c r="E24" s="1186"/>
      <c r="F24" s="1186"/>
      <c r="G24" s="7">
        <f t="shared" si="3"/>
        <v>0</v>
      </c>
    </row>
    <row r="25" spans="1:7" x14ac:dyDescent="0.2">
      <c r="A25" s="826" t="s">
        <v>791</v>
      </c>
      <c r="B25" s="17" t="s">
        <v>30</v>
      </c>
      <c r="C25" s="19"/>
      <c r="D25" s="1186"/>
      <c r="E25" s="1186"/>
      <c r="F25" s="1186"/>
      <c r="G25" s="7">
        <f t="shared" si="3"/>
        <v>0</v>
      </c>
    </row>
    <row r="26" spans="1:7" x14ac:dyDescent="0.2">
      <c r="A26" s="826" t="s">
        <v>792</v>
      </c>
      <c r="B26" s="17" t="s">
        <v>31</v>
      </c>
      <c r="C26" s="19"/>
      <c r="D26" s="1186"/>
      <c r="E26" s="1186"/>
      <c r="F26" s="1186"/>
      <c r="G26" s="7">
        <f t="shared" si="3"/>
        <v>0</v>
      </c>
    </row>
    <row r="27" spans="1:7" x14ac:dyDescent="0.2">
      <c r="A27" s="826" t="s">
        <v>793</v>
      </c>
      <c r="B27" s="17" t="s">
        <v>32</v>
      </c>
      <c r="C27" s="18"/>
      <c r="D27" s="1187"/>
      <c r="E27" s="18"/>
      <c r="F27" s="18"/>
      <c r="G27" s="7">
        <f t="shared" si="3"/>
        <v>0</v>
      </c>
    </row>
    <row r="28" spans="1:7" x14ac:dyDescent="0.2">
      <c r="A28" s="828" t="s">
        <v>794</v>
      </c>
      <c r="B28" s="16" t="s">
        <v>33</v>
      </c>
      <c r="C28" s="21"/>
      <c r="D28" s="19"/>
      <c r="E28" s="19"/>
      <c r="F28" s="19"/>
      <c r="G28" s="7">
        <f t="shared" si="3"/>
        <v>0</v>
      </c>
    </row>
    <row r="29" spans="1:7" x14ac:dyDescent="0.2">
      <c r="A29" s="823">
        <v>2.2000000000000002</v>
      </c>
      <c r="B29" s="12" t="s">
        <v>34</v>
      </c>
      <c r="C29" s="22">
        <f t="shared" ref="C29" si="4">C30+C31</f>
        <v>0</v>
      </c>
      <c r="D29" s="881"/>
      <c r="E29" s="881"/>
      <c r="F29" s="881"/>
      <c r="G29" s="7">
        <f t="shared" si="3"/>
        <v>0</v>
      </c>
    </row>
    <row r="30" spans="1:7" x14ac:dyDescent="0.2">
      <c r="A30" s="828" t="s">
        <v>795</v>
      </c>
      <c r="B30" s="16" t="s">
        <v>35</v>
      </c>
      <c r="C30" s="21"/>
      <c r="D30" s="19"/>
      <c r="E30" s="19"/>
      <c r="F30" s="19"/>
      <c r="G30" s="7">
        <f t="shared" si="3"/>
        <v>0</v>
      </c>
    </row>
    <row r="31" spans="1:7" x14ac:dyDescent="0.2">
      <c r="A31" s="828" t="s">
        <v>796</v>
      </c>
      <c r="B31" s="16" t="s">
        <v>36</v>
      </c>
      <c r="C31" s="21"/>
      <c r="D31" s="19"/>
      <c r="E31" s="19"/>
      <c r="F31" s="19"/>
      <c r="G31" s="7">
        <f t="shared" si="3"/>
        <v>0</v>
      </c>
    </row>
    <row r="32" spans="1:7" ht="13.5" thickBot="1" x14ac:dyDescent="0.25">
      <c r="A32" s="828">
        <v>2.2999999999999998</v>
      </c>
      <c r="B32" s="16" t="s">
        <v>674</v>
      </c>
      <c r="C32" s="21"/>
      <c r="D32" s="1203"/>
      <c r="E32" s="1203"/>
      <c r="F32" s="19"/>
      <c r="G32" s="7">
        <f t="shared" si="3"/>
        <v>0</v>
      </c>
    </row>
    <row r="33" spans="1:7" ht="13.5" thickBot="1" x14ac:dyDescent="0.25">
      <c r="A33" s="953">
        <v>3</v>
      </c>
      <c r="B33" s="777" t="s">
        <v>18</v>
      </c>
      <c r="C33" s="802">
        <f t="shared" ref="C33:G33" si="5">C34+C38+C39+C40+C41+C42+C43</f>
        <v>1000</v>
      </c>
      <c r="D33" s="802">
        <f t="shared" si="5"/>
        <v>24000</v>
      </c>
      <c r="E33" s="802">
        <f t="shared" si="5"/>
        <v>1000</v>
      </c>
      <c r="F33" s="802">
        <f t="shared" si="5"/>
        <v>52000</v>
      </c>
      <c r="G33" s="803">
        <f t="shared" si="5"/>
        <v>78000</v>
      </c>
    </row>
    <row r="34" spans="1:7" x14ac:dyDescent="0.2">
      <c r="A34" s="846">
        <v>3.1</v>
      </c>
      <c r="B34" s="11" t="s">
        <v>19</v>
      </c>
      <c r="C34" s="13">
        <f t="shared" ref="C34:F34" si="6">C35+C36+C37</f>
        <v>0</v>
      </c>
      <c r="D34" s="13">
        <f t="shared" si="6"/>
        <v>24000</v>
      </c>
      <c r="E34" s="13">
        <f t="shared" si="6"/>
        <v>1000</v>
      </c>
      <c r="F34" s="13">
        <f t="shared" si="6"/>
        <v>52000</v>
      </c>
      <c r="G34" s="13">
        <f>SUM(C34:F34)</f>
        <v>77000</v>
      </c>
    </row>
    <row r="35" spans="1:7" x14ac:dyDescent="0.2">
      <c r="A35" s="846" t="s">
        <v>675</v>
      </c>
      <c r="B35" s="12" t="s">
        <v>661</v>
      </c>
      <c r="C35" s="14"/>
      <c r="D35" s="14"/>
      <c r="E35" s="14"/>
      <c r="F35" s="14"/>
      <c r="G35" s="14"/>
    </row>
    <row r="36" spans="1:7" x14ac:dyDescent="0.2">
      <c r="A36" s="846" t="s">
        <v>797</v>
      </c>
      <c r="B36" s="12" t="s">
        <v>662</v>
      </c>
      <c r="C36" s="15"/>
      <c r="D36" s="1189">
        <v>24000</v>
      </c>
      <c r="E36" s="1189">
        <v>1000</v>
      </c>
      <c r="F36" s="1189">
        <v>52000</v>
      </c>
      <c r="G36" s="822">
        <f>SUM(C36:F36)</f>
        <v>77000</v>
      </c>
    </row>
    <row r="37" spans="1:7" x14ac:dyDescent="0.2">
      <c r="A37" s="846" t="s">
        <v>798</v>
      </c>
      <c r="B37" s="12" t="s">
        <v>663</v>
      </c>
      <c r="C37" s="15"/>
      <c r="D37" s="1189"/>
      <c r="E37" s="1189"/>
      <c r="F37" s="1189"/>
      <c r="G37" s="822"/>
    </row>
    <row r="38" spans="1:7" x14ac:dyDescent="0.2">
      <c r="A38" s="846">
        <v>3.2</v>
      </c>
      <c r="B38" s="12" t="s">
        <v>664</v>
      </c>
      <c r="C38" s="15">
        <v>1000</v>
      </c>
      <c r="D38" s="1189"/>
      <c r="E38" s="1189"/>
      <c r="F38" s="1189"/>
      <c r="G38" s="822">
        <f>SUM(C38:F38)</f>
        <v>1000</v>
      </c>
    </row>
    <row r="39" spans="1:7" x14ac:dyDescent="0.2">
      <c r="A39" s="846">
        <v>3.3</v>
      </c>
      <c r="B39" s="12" t="s">
        <v>665</v>
      </c>
      <c r="C39" s="15"/>
      <c r="D39" s="1189"/>
      <c r="E39" s="1189"/>
      <c r="F39" s="1189"/>
      <c r="G39" s="822">
        <f>SUM(C39:E39)</f>
        <v>0</v>
      </c>
    </row>
    <row r="40" spans="1:7" x14ac:dyDescent="0.2">
      <c r="A40" s="846">
        <v>3.4</v>
      </c>
      <c r="B40" s="11" t="s">
        <v>22</v>
      </c>
      <c r="C40" s="13"/>
      <c r="D40" s="1188"/>
      <c r="E40" s="1188"/>
      <c r="F40" s="1188"/>
      <c r="G40" s="831">
        <f>SUM(C40:E40)</f>
        <v>0</v>
      </c>
    </row>
    <row r="41" spans="1:7" x14ac:dyDescent="0.2">
      <c r="A41" s="846">
        <v>3.5</v>
      </c>
      <c r="B41" s="11" t="s">
        <v>666</v>
      </c>
      <c r="C41" s="13"/>
      <c r="D41" s="1188"/>
      <c r="E41" s="1188"/>
      <c r="F41" s="1188"/>
      <c r="G41" s="831"/>
    </row>
    <row r="42" spans="1:7" x14ac:dyDescent="0.2">
      <c r="A42" s="846">
        <v>3.6</v>
      </c>
      <c r="B42" s="11" t="s">
        <v>667</v>
      </c>
      <c r="C42" s="13"/>
      <c r="D42" s="1188"/>
      <c r="E42" s="1188"/>
      <c r="F42" s="1188"/>
      <c r="G42" s="831"/>
    </row>
    <row r="43" spans="1:7" x14ac:dyDescent="0.2">
      <c r="A43" s="846">
        <v>3.7</v>
      </c>
      <c r="B43" s="11" t="s">
        <v>668</v>
      </c>
      <c r="C43" s="13"/>
      <c r="D43" s="1188"/>
      <c r="E43" s="1188"/>
      <c r="F43" s="1188"/>
      <c r="G43" s="831"/>
    </row>
    <row r="44" spans="1:7" ht="13.5" x14ac:dyDescent="0.25">
      <c r="A44" s="859" t="s">
        <v>38</v>
      </c>
      <c r="B44" s="484" t="s">
        <v>799</v>
      </c>
      <c r="C44" s="485">
        <f>C3+C20+C33</f>
        <v>1000</v>
      </c>
      <c r="D44" s="485">
        <f t="shared" ref="D44:G44" si="7">D3+D20+D33</f>
        <v>24000</v>
      </c>
      <c r="E44" s="485">
        <f t="shared" si="7"/>
        <v>1000</v>
      </c>
      <c r="F44" s="485">
        <f t="shared" si="7"/>
        <v>52000</v>
      </c>
      <c r="G44" s="485">
        <f t="shared" si="7"/>
        <v>78000</v>
      </c>
    </row>
    <row r="45" spans="1:7" x14ac:dyDescent="0.2">
      <c r="A45" s="833" t="s">
        <v>166</v>
      </c>
      <c r="B45" s="486" t="s">
        <v>40</v>
      </c>
      <c r="C45" s="487">
        <f>C46+C47</f>
        <v>0</v>
      </c>
      <c r="D45" s="487">
        <f t="shared" ref="D45:F45" si="8">D46+D47</f>
        <v>0</v>
      </c>
      <c r="E45" s="487">
        <f t="shared" si="8"/>
        <v>0</v>
      </c>
      <c r="F45" s="487">
        <f t="shared" si="8"/>
        <v>0</v>
      </c>
      <c r="G45" s="834">
        <f>G46+G47</f>
        <v>0</v>
      </c>
    </row>
    <row r="46" spans="1:7" x14ac:dyDescent="0.2">
      <c r="A46" s="835">
        <v>4.0999999999999996</v>
      </c>
      <c r="B46" s="12" t="s">
        <v>41</v>
      </c>
      <c r="C46" s="23">
        <v>0</v>
      </c>
      <c r="D46" s="1190"/>
      <c r="E46" s="1190"/>
      <c r="F46" s="1190"/>
      <c r="G46" s="610">
        <v>0</v>
      </c>
    </row>
    <row r="47" spans="1:7" x14ac:dyDescent="0.2">
      <c r="A47" s="824">
        <v>4.2</v>
      </c>
      <c r="B47" s="12" t="s">
        <v>42</v>
      </c>
      <c r="C47" s="7">
        <f>C48+C51+C52</f>
        <v>0</v>
      </c>
      <c r="D47" s="1185"/>
      <c r="E47" s="1185"/>
      <c r="F47" s="1185"/>
      <c r="G47" s="821">
        <f>G48+G51+G52</f>
        <v>0</v>
      </c>
    </row>
    <row r="48" spans="1:7" x14ac:dyDescent="0.2">
      <c r="A48" s="824">
        <v>4.3</v>
      </c>
      <c r="B48" s="12" t="s">
        <v>43</v>
      </c>
      <c r="C48" s="7">
        <f>C49+C50</f>
        <v>0</v>
      </c>
      <c r="D48" s="1185"/>
      <c r="E48" s="1185"/>
      <c r="F48" s="1185"/>
      <c r="G48" s="821">
        <f>G49+G50</f>
        <v>0</v>
      </c>
    </row>
    <row r="49" spans="1:8" x14ac:dyDescent="0.2">
      <c r="A49" s="824" t="s">
        <v>768</v>
      </c>
      <c r="B49" s="12" t="s">
        <v>44</v>
      </c>
      <c r="C49" s="7">
        <v>0</v>
      </c>
      <c r="D49" s="1185"/>
      <c r="E49" s="1185"/>
      <c r="F49" s="1185"/>
      <c r="G49" s="821">
        <v>0</v>
      </c>
    </row>
    <row r="50" spans="1:8" x14ac:dyDescent="0.2">
      <c r="A50" s="824" t="s">
        <v>769</v>
      </c>
      <c r="B50" s="12" t="s">
        <v>45</v>
      </c>
      <c r="C50" s="7">
        <v>0</v>
      </c>
      <c r="D50" s="1185"/>
      <c r="E50" s="1185"/>
      <c r="F50" s="1185"/>
      <c r="G50" s="821">
        <v>0</v>
      </c>
    </row>
    <row r="51" spans="1:8" x14ac:dyDescent="0.2">
      <c r="A51" s="824">
        <v>4.4000000000000004</v>
      </c>
      <c r="B51" s="12" t="s">
        <v>46</v>
      </c>
      <c r="C51" s="7">
        <v>0</v>
      </c>
      <c r="D51" s="1185"/>
      <c r="E51" s="1185"/>
      <c r="F51" s="1185"/>
      <c r="G51" s="821">
        <v>0</v>
      </c>
    </row>
    <row r="52" spans="1:8" ht="12.75" customHeight="1" x14ac:dyDescent="0.2">
      <c r="A52" s="836">
        <v>4.5</v>
      </c>
      <c r="B52" s="24" t="s">
        <v>47</v>
      </c>
      <c r="C52" s="9">
        <v>0</v>
      </c>
      <c r="D52" s="1185"/>
      <c r="E52" s="1185"/>
      <c r="F52" s="1185"/>
      <c r="G52" s="821">
        <v>0</v>
      </c>
    </row>
    <row r="53" spans="1:8" x14ac:dyDescent="0.2">
      <c r="A53" s="833" t="s">
        <v>168</v>
      </c>
      <c r="B53" s="488" t="s">
        <v>697</v>
      </c>
      <c r="C53" s="31">
        <f t="shared" ref="C53:G53" si="9">C54</f>
        <v>0</v>
      </c>
      <c r="D53" s="31">
        <f t="shared" si="9"/>
        <v>0</v>
      </c>
      <c r="E53" s="31">
        <f t="shared" si="9"/>
        <v>0</v>
      </c>
      <c r="F53" s="1597"/>
      <c r="G53" s="837">
        <f t="shared" si="9"/>
        <v>0</v>
      </c>
    </row>
    <row r="54" spans="1:8" x14ac:dyDescent="0.2">
      <c r="A54" s="838">
        <v>5.0999999999999996</v>
      </c>
      <c r="B54" s="4" t="s">
        <v>698</v>
      </c>
      <c r="C54" s="5">
        <f>C55+C56</f>
        <v>0</v>
      </c>
      <c r="D54" s="5">
        <f t="shared" ref="D54:E54" si="10">D55+D56</f>
        <v>0</v>
      </c>
      <c r="E54" s="5">
        <f t="shared" si="10"/>
        <v>0</v>
      </c>
      <c r="F54" s="5"/>
      <c r="G54" s="5">
        <f>SUM(C54:E54)</f>
        <v>0</v>
      </c>
      <c r="H54" s="30"/>
    </row>
    <row r="55" spans="1:8" x14ac:dyDescent="0.2">
      <c r="A55" s="838">
        <v>5.2</v>
      </c>
      <c r="B55" s="4" t="s">
        <v>699</v>
      </c>
      <c r="C55" s="15"/>
      <c r="D55" s="1189"/>
      <c r="E55" s="1189"/>
      <c r="F55" s="1189"/>
      <c r="G55" s="839"/>
    </row>
    <row r="56" spans="1:8" ht="12" customHeight="1" x14ac:dyDescent="0.2">
      <c r="A56" s="838">
        <v>5.3</v>
      </c>
      <c r="B56" s="4" t="s">
        <v>700</v>
      </c>
      <c r="C56" s="15">
        <f t="shared" ref="C56" si="11">C57+C58+C59+C60</f>
        <v>0</v>
      </c>
      <c r="D56" s="15"/>
      <c r="E56" s="15"/>
      <c r="F56" s="15"/>
      <c r="G56" s="15">
        <f>SUM(C56:E56)</f>
        <v>0</v>
      </c>
    </row>
    <row r="57" spans="1:8" x14ac:dyDescent="0.2">
      <c r="A57" s="840" t="s">
        <v>747</v>
      </c>
      <c r="B57" s="27" t="s">
        <v>701</v>
      </c>
      <c r="C57" s="15"/>
      <c r="D57" s="1189"/>
      <c r="E57" s="1189"/>
      <c r="F57" s="1189"/>
      <c r="G57" s="821"/>
    </row>
    <row r="58" spans="1:8" x14ac:dyDescent="0.2">
      <c r="A58" s="838" t="s">
        <v>748</v>
      </c>
      <c r="B58" s="4" t="s">
        <v>692</v>
      </c>
      <c r="C58" s="15"/>
      <c r="D58" s="1189"/>
      <c r="E58" s="1189"/>
      <c r="F58" s="1189"/>
      <c r="G58" s="841">
        <v>0</v>
      </c>
    </row>
    <row r="59" spans="1:8" x14ac:dyDescent="0.2">
      <c r="A59" s="838" t="s">
        <v>800</v>
      </c>
      <c r="B59" s="4" t="s">
        <v>702</v>
      </c>
      <c r="C59" s="15"/>
      <c r="D59" s="1189"/>
      <c r="E59" s="1189"/>
      <c r="F59" s="1189"/>
      <c r="G59" s="841">
        <v>0</v>
      </c>
    </row>
    <row r="60" spans="1:8" ht="13.5" thickBot="1" x14ac:dyDescent="0.25">
      <c r="A60" s="838" t="s">
        <v>801</v>
      </c>
      <c r="B60" s="4" t="s">
        <v>703</v>
      </c>
      <c r="C60" s="15"/>
      <c r="D60" s="1189"/>
      <c r="E60" s="1189"/>
      <c r="F60" s="1189"/>
      <c r="G60" s="839"/>
    </row>
    <row r="61" spans="1:8" ht="13.5" thickBot="1" x14ac:dyDescent="0.25">
      <c r="A61" s="791" t="s">
        <v>189</v>
      </c>
      <c r="B61" s="784" t="s">
        <v>704</v>
      </c>
      <c r="C61" s="782">
        <f t="shared" ref="C61:G61" si="12">C62+C63+C64+C65</f>
        <v>0</v>
      </c>
      <c r="D61" s="782">
        <f t="shared" si="12"/>
        <v>0</v>
      </c>
      <c r="E61" s="782">
        <f t="shared" si="12"/>
        <v>0</v>
      </c>
      <c r="F61" s="1598"/>
      <c r="G61" s="783">
        <f t="shared" si="12"/>
        <v>0</v>
      </c>
    </row>
    <row r="62" spans="1:8" x14ac:dyDescent="0.2">
      <c r="A62" s="838">
        <v>6.1</v>
      </c>
      <c r="B62" s="4" t="s">
        <v>705</v>
      </c>
      <c r="C62" s="15"/>
      <c r="D62" s="1189"/>
      <c r="E62" s="1189"/>
      <c r="F62" s="1189"/>
      <c r="G62" s="841"/>
    </row>
    <row r="63" spans="1:8" x14ac:dyDescent="0.2">
      <c r="A63" s="838">
        <v>6.2</v>
      </c>
      <c r="B63" s="4" t="s">
        <v>706</v>
      </c>
      <c r="C63" s="6"/>
      <c r="D63" s="1191"/>
      <c r="E63" s="1191"/>
      <c r="F63" s="1191"/>
      <c r="G63" s="821"/>
    </row>
    <row r="64" spans="1:8" x14ac:dyDescent="0.2">
      <c r="A64" s="838">
        <v>6.3</v>
      </c>
      <c r="B64" s="4" t="s">
        <v>707</v>
      </c>
      <c r="C64" s="6"/>
      <c r="D64" s="1191"/>
      <c r="E64" s="1191"/>
      <c r="F64" s="1191"/>
      <c r="G64" s="821"/>
    </row>
    <row r="65" spans="1:8" ht="13.5" thickBot="1" x14ac:dyDescent="0.25">
      <c r="A65" s="838">
        <v>6.4</v>
      </c>
      <c r="B65" s="4" t="s">
        <v>708</v>
      </c>
      <c r="C65" s="6"/>
      <c r="D65" s="1191"/>
      <c r="E65" s="1191"/>
      <c r="F65" s="1191"/>
      <c r="G65" s="821"/>
    </row>
    <row r="66" spans="1:8" ht="13.5" thickBot="1" x14ac:dyDescent="0.25">
      <c r="A66" s="791" t="s">
        <v>190</v>
      </c>
      <c r="B66" s="784" t="s">
        <v>709</v>
      </c>
      <c r="C66" s="886">
        <f t="shared" ref="C66:G66" si="13">C67+C68+C69</f>
        <v>0</v>
      </c>
      <c r="D66" s="886">
        <f t="shared" si="13"/>
        <v>0</v>
      </c>
      <c r="E66" s="886">
        <f t="shared" si="13"/>
        <v>0</v>
      </c>
      <c r="F66" s="1599"/>
      <c r="G66" s="901">
        <f t="shared" si="13"/>
        <v>0</v>
      </c>
    </row>
    <row r="67" spans="1:8" x14ac:dyDescent="0.2">
      <c r="A67" s="838">
        <v>7.1</v>
      </c>
      <c r="B67" s="4" t="s">
        <v>710</v>
      </c>
      <c r="C67" s="6"/>
      <c r="D67" s="1191"/>
      <c r="E67" s="1191"/>
      <c r="F67" s="1191"/>
      <c r="G67" s="842"/>
    </row>
    <row r="68" spans="1:8" x14ac:dyDescent="0.2">
      <c r="A68" s="838">
        <v>7.2</v>
      </c>
      <c r="B68" s="4" t="s">
        <v>711</v>
      </c>
      <c r="C68" s="6"/>
      <c r="D68" s="1191"/>
      <c r="E68" s="1191"/>
      <c r="F68" s="1191"/>
      <c r="G68" s="821"/>
    </row>
    <row r="69" spans="1:8" ht="13.5" thickBot="1" x14ac:dyDescent="0.25">
      <c r="A69" s="838">
        <v>7.3</v>
      </c>
      <c r="B69" s="4" t="s">
        <v>712</v>
      </c>
      <c r="C69" s="6"/>
      <c r="D69" s="1191"/>
      <c r="E69" s="1191"/>
      <c r="F69" s="1191"/>
      <c r="G69" s="843"/>
    </row>
    <row r="70" spans="1:8" ht="14.25" thickBot="1" x14ac:dyDescent="0.3">
      <c r="A70" s="786" t="s">
        <v>49</v>
      </c>
      <c r="B70" s="785" t="s">
        <v>802</v>
      </c>
      <c r="C70" s="787">
        <f t="shared" ref="C70:G70" si="14">C45+C53+C61+C66</f>
        <v>0</v>
      </c>
      <c r="D70" s="787">
        <f t="shared" si="14"/>
        <v>0</v>
      </c>
      <c r="E70" s="787">
        <f t="shared" si="14"/>
        <v>0</v>
      </c>
      <c r="F70" s="787">
        <f t="shared" si="14"/>
        <v>0</v>
      </c>
      <c r="G70" s="787">
        <f t="shared" si="14"/>
        <v>0</v>
      </c>
    </row>
    <row r="71" spans="1:8" ht="14.25" thickBot="1" x14ac:dyDescent="0.3">
      <c r="A71" s="786"/>
      <c r="B71" s="919" t="s">
        <v>371</v>
      </c>
      <c r="C71" s="787">
        <f t="shared" ref="C71:G71" si="15">C44+C70</f>
        <v>1000</v>
      </c>
      <c r="D71" s="787">
        <f t="shared" si="15"/>
        <v>24000</v>
      </c>
      <c r="E71" s="787">
        <f t="shared" si="15"/>
        <v>1000</v>
      </c>
      <c r="F71" s="787">
        <f t="shared" si="15"/>
        <v>52000</v>
      </c>
      <c r="G71" s="787">
        <f t="shared" si="15"/>
        <v>78000</v>
      </c>
    </row>
    <row r="72" spans="1:8" ht="13.5" thickBot="1" x14ac:dyDescent="0.25">
      <c r="A72" s="887" t="s">
        <v>191</v>
      </c>
      <c r="B72" s="810" t="s">
        <v>713</v>
      </c>
      <c r="C72" s="888">
        <f t="shared" ref="C72:G72" si="16">C73+C74+C75+C76</f>
        <v>531</v>
      </c>
      <c r="D72" s="888">
        <f t="shared" si="16"/>
        <v>6033</v>
      </c>
      <c r="E72" s="888">
        <f t="shared" si="16"/>
        <v>16</v>
      </c>
      <c r="F72" s="888">
        <f t="shared" si="16"/>
        <v>0</v>
      </c>
      <c r="G72" s="902">
        <f t="shared" si="16"/>
        <v>6580</v>
      </c>
    </row>
    <row r="73" spans="1:8" x14ac:dyDescent="0.2">
      <c r="A73" s="824">
        <v>8.1</v>
      </c>
      <c r="B73" s="790" t="s">
        <v>55</v>
      </c>
      <c r="C73" s="7">
        <v>531</v>
      </c>
      <c r="D73" s="1185">
        <v>6033</v>
      </c>
      <c r="E73" s="1185">
        <v>16</v>
      </c>
      <c r="F73" s="1185"/>
      <c r="G73" s="841">
        <f>SUM(C73:E73)</f>
        <v>6580</v>
      </c>
    </row>
    <row r="74" spans="1:8" x14ac:dyDescent="0.2">
      <c r="A74" s="824">
        <v>8.1999999999999993</v>
      </c>
      <c r="B74" s="790" t="s">
        <v>56</v>
      </c>
      <c r="C74" s="15">
        <v>0</v>
      </c>
      <c r="D74" s="1189"/>
      <c r="E74" s="1189"/>
      <c r="F74" s="1189"/>
      <c r="G74" s="822">
        <v>0</v>
      </c>
    </row>
    <row r="75" spans="1:8" x14ac:dyDescent="0.2">
      <c r="A75" s="846">
        <v>8.3000000000000007</v>
      </c>
      <c r="B75" s="790" t="s">
        <v>57</v>
      </c>
      <c r="C75" s="7"/>
      <c r="D75" s="1185"/>
      <c r="E75" s="1185"/>
      <c r="F75" s="1185"/>
      <c r="G75" s="821">
        <v>0</v>
      </c>
    </row>
    <row r="76" spans="1:8" ht="13.5" thickBot="1" x14ac:dyDescent="0.25">
      <c r="A76" s="824">
        <v>8.4</v>
      </c>
      <c r="B76" s="790" t="s">
        <v>58</v>
      </c>
      <c r="C76" s="6"/>
      <c r="D76" s="1191"/>
      <c r="E76" s="1191"/>
      <c r="F76" s="1191"/>
      <c r="G76" s="822"/>
    </row>
    <row r="77" spans="1:8" ht="13.5" thickBot="1" x14ac:dyDescent="0.25">
      <c r="A77" s="804" t="s">
        <v>192</v>
      </c>
      <c r="B77" s="797" t="s">
        <v>714</v>
      </c>
      <c r="C77" s="889">
        <f t="shared" ref="C77:G77" si="17">C78+C79+C80</f>
        <v>0</v>
      </c>
      <c r="D77" s="889"/>
      <c r="E77" s="889"/>
      <c r="F77" s="889"/>
      <c r="G77" s="889">
        <f t="shared" si="17"/>
        <v>0</v>
      </c>
    </row>
    <row r="78" spans="1:8" ht="12.75" customHeight="1" x14ac:dyDescent="0.25">
      <c r="A78" s="847">
        <v>9.1</v>
      </c>
      <c r="B78" s="793" t="s">
        <v>715</v>
      </c>
      <c r="C78" s="794"/>
      <c r="D78" s="1192"/>
      <c r="E78" s="1192"/>
      <c r="F78" s="1192"/>
      <c r="G78" s="848"/>
    </row>
    <row r="79" spans="1:8" x14ac:dyDescent="0.2">
      <c r="A79" s="849">
        <v>9.1999999999999993</v>
      </c>
      <c r="B79" s="4" t="s">
        <v>716</v>
      </c>
      <c r="C79" s="6">
        <v>0</v>
      </c>
      <c r="D79" s="1191"/>
      <c r="E79" s="1191"/>
      <c r="F79" s="1191"/>
      <c r="G79" s="822">
        <v>0</v>
      </c>
      <c r="H79" s="30"/>
    </row>
    <row r="80" spans="1:8" ht="13.5" thickBot="1" x14ac:dyDescent="0.25">
      <c r="A80" s="849">
        <v>9.3000000000000007</v>
      </c>
      <c r="B80" s="806" t="s">
        <v>717</v>
      </c>
      <c r="C80" s="796"/>
      <c r="D80" s="1193"/>
      <c r="E80" s="1193"/>
      <c r="F80" s="1193"/>
      <c r="G80" s="850"/>
      <c r="H80" s="30"/>
    </row>
    <row r="81" spans="1:15" ht="13.5" thickBot="1" x14ac:dyDescent="0.25">
      <c r="A81" s="805" t="s">
        <v>238</v>
      </c>
      <c r="B81" s="798" t="s">
        <v>765</v>
      </c>
      <c r="C81" s="890">
        <f t="shared" ref="C81:G81" si="18">C82+C83+C84</f>
        <v>160761</v>
      </c>
      <c r="D81" s="890">
        <f t="shared" si="18"/>
        <v>18181</v>
      </c>
      <c r="E81" s="890">
        <f t="shared" si="18"/>
        <v>23989</v>
      </c>
      <c r="F81" s="890">
        <f t="shared" si="18"/>
        <v>76371</v>
      </c>
      <c r="G81" s="890">
        <f t="shared" si="18"/>
        <v>279302</v>
      </c>
      <c r="H81" s="30"/>
    </row>
    <row r="82" spans="1:15" x14ac:dyDescent="0.2">
      <c r="A82" s="849">
        <v>10.1</v>
      </c>
      <c r="B82" s="4" t="s">
        <v>718</v>
      </c>
      <c r="C82" s="915"/>
      <c r="D82" s="1194"/>
      <c r="E82" s="1194"/>
      <c r="F82" s="1194"/>
      <c r="G82" s="916"/>
      <c r="H82" s="30"/>
    </row>
    <row r="83" spans="1:15" x14ac:dyDescent="0.2">
      <c r="A83" s="849">
        <v>10.199999999999999</v>
      </c>
      <c r="B83" s="4" t="s">
        <v>719</v>
      </c>
      <c r="C83" s="915"/>
      <c r="D83" s="915"/>
      <c r="E83" s="915"/>
      <c r="F83" s="1600"/>
      <c r="G83" s="917"/>
      <c r="H83" s="30"/>
    </row>
    <row r="84" spans="1:15" ht="13.5" thickBot="1" x14ac:dyDescent="0.25">
      <c r="A84" s="912">
        <v>10.3</v>
      </c>
      <c r="B84" s="790" t="s">
        <v>606</v>
      </c>
      <c r="C84" s="915">
        <v>160761</v>
      </c>
      <c r="D84" s="1194">
        <v>18181</v>
      </c>
      <c r="E84" s="1194">
        <v>23989</v>
      </c>
      <c r="F84" s="1194">
        <v>76371</v>
      </c>
      <c r="G84" s="918">
        <f>SUM(C84:F84)</f>
        <v>279302</v>
      </c>
      <c r="H84" s="30"/>
    </row>
    <row r="85" spans="1:15" ht="14.25" thickBot="1" x14ac:dyDescent="0.3">
      <c r="A85" s="807" t="s">
        <v>50</v>
      </c>
      <c r="B85" s="799" t="s">
        <v>803</v>
      </c>
      <c r="C85" s="787">
        <f t="shared" ref="C85:G85" si="19">C72+C77+C81</f>
        <v>161292</v>
      </c>
      <c r="D85" s="787">
        <f t="shared" si="19"/>
        <v>24214</v>
      </c>
      <c r="E85" s="787">
        <f t="shared" si="19"/>
        <v>24005</v>
      </c>
      <c r="F85" s="787">
        <f t="shared" si="19"/>
        <v>76371</v>
      </c>
      <c r="G85" s="787">
        <f t="shared" si="19"/>
        <v>285882</v>
      </c>
      <c r="H85" s="30"/>
    </row>
    <row r="86" spans="1:15" ht="21.75" customHeight="1" thickBot="1" x14ac:dyDescent="0.3">
      <c r="A86" s="1818" t="s">
        <v>736</v>
      </c>
      <c r="B86" s="1819"/>
      <c r="C86" s="792">
        <f t="shared" ref="C86:G86" si="20">C71+C85</f>
        <v>162292</v>
      </c>
      <c r="D86" s="792">
        <f t="shared" si="20"/>
        <v>48214</v>
      </c>
      <c r="E86" s="792">
        <f t="shared" si="20"/>
        <v>25005</v>
      </c>
      <c r="F86" s="792">
        <f t="shared" si="20"/>
        <v>128371</v>
      </c>
      <c r="G86" s="792">
        <f t="shared" si="20"/>
        <v>363882</v>
      </c>
      <c r="N86" s="1157"/>
      <c r="O86" s="1158"/>
    </row>
    <row r="87" spans="1:15" s="668" customFormat="1" ht="15.75" customHeight="1" x14ac:dyDescent="0.2">
      <c r="A87" s="1811" t="s">
        <v>0</v>
      </c>
      <c r="B87" s="1813" t="s">
        <v>636</v>
      </c>
      <c r="C87" s="1815" t="s">
        <v>1038</v>
      </c>
      <c r="D87" s="1815" t="s">
        <v>993</v>
      </c>
      <c r="E87" s="1815" t="s">
        <v>1039</v>
      </c>
      <c r="F87" s="1601"/>
      <c r="G87" s="1809" t="s">
        <v>967</v>
      </c>
      <c r="N87" s="1159"/>
      <c r="O87" s="891"/>
    </row>
    <row r="88" spans="1:15" s="668" customFormat="1" ht="59.25" customHeight="1" x14ac:dyDescent="0.2">
      <c r="A88" s="1820"/>
      <c r="B88" s="1821"/>
      <c r="C88" s="1822"/>
      <c r="D88" s="1822"/>
      <c r="E88" s="1822"/>
      <c r="F88" s="1602" t="s">
        <v>1002</v>
      </c>
      <c r="G88" s="1823"/>
      <c r="N88" s="1159"/>
      <c r="O88" s="891"/>
    </row>
    <row r="89" spans="1:15" x14ac:dyDescent="0.2">
      <c r="A89" s="861" t="s">
        <v>39</v>
      </c>
      <c r="B89" s="482" t="s">
        <v>761</v>
      </c>
      <c r="C89" s="483">
        <f t="shared" ref="C89:G89" si="21">C90+C99+C100</f>
        <v>162292</v>
      </c>
      <c r="D89" s="483">
        <f t="shared" si="21"/>
        <v>48214</v>
      </c>
      <c r="E89" s="483">
        <f t="shared" si="21"/>
        <v>25005</v>
      </c>
      <c r="F89" s="483">
        <f t="shared" si="21"/>
        <v>128371</v>
      </c>
      <c r="G89" s="483">
        <f t="shared" si="21"/>
        <v>363882</v>
      </c>
      <c r="N89" s="1160"/>
      <c r="O89" s="891"/>
    </row>
    <row r="90" spans="1:15" x14ac:dyDescent="0.2">
      <c r="A90" s="865">
        <v>1.1000000000000001</v>
      </c>
      <c r="B90" s="39" t="s">
        <v>74</v>
      </c>
      <c r="C90" s="23">
        <f>C91+C92+C93+C94</f>
        <v>162292</v>
      </c>
      <c r="D90" s="23">
        <f t="shared" ref="D90:F90" si="22">D91+D92+D93+D94</f>
        <v>48214</v>
      </c>
      <c r="E90" s="23">
        <f t="shared" si="22"/>
        <v>25005</v>
      </c>
      <c r="F90" s="23">
        <f t="shared" si="22"/>
        <v>128371</v>
      </c>
      <c r="G90" s="23">
        <f>G91+G92+G93+G94</f>
        <v>363882</v>
      </c>
      <c r="N90" s="1160"/>
      <c r="O90" s="891"/>
    </row>
    <row r="91" spans="1:15" x14ac:dyDescent="0.2">
      <c r="A91" s="855" t="s">
        <v>3</v>
      </c>
      <c r="B91" s="16" t="s">
        <v>530</v>
      </c>
      <c r="C91" s="40">
        <v>129143</v>
      </c>
      <c r="D91" s="1195">
        <v>23983</v>
      </c>
      <c r="E91" s="40">
        <v>16732</v>
      </c>
      <c r="F91" s="40">
        <v>35495</v>
      </c>
      <c r="G91" s="7">
        <f>SUM(C91:F91)</f>
        <v>205353</v>
      </c>
      <c r="N91" s="1160"/>
      <c r="O91" s="891"/>
    </row>
    <row r="92" spans="1:15" x14ac:dyDescent="0.2">
      <c r="A92" s="855" t="s">
        <v>5</v>
      </c>
      <c r="B92" s="16" t="s">
        <v>529</v>
      </c>
      <c r="C92" s="40">
        <v>15870</v>
      </c>
      <c r="D92" s="1195">
        <v>3031</v>
      </c>
      <c r="E92" s="40">
        <v>2123</v>
      </c>
      <c r="F92" s="40">
        <v>4476</v>
      </c>
      <c r="G92" s="7">
        <f>SUM(C92:F92)</f>
        <v>25500</v>
      </c>
      <c r="N92" s="1160"/>
      <c r="O92" s="891"/>
    </row>
    <row r="93" spans="1:15" x14ac:dyDescent="0.2">
      <c r="A93" s="855" t="s">
        <v>755</v>
      </c>
      <c r="B93" s="17" t="s">
        <v>531</v>
      </c>
      <c r="C93" s="40">
        <v>16941</v>
      </c>
      <c r="D93" s="1195">
        <v>21200</v>
      </c>
      <c r="E93" s="1195">
        <v>6150</v>
      </c>
      <c r="F93" s="1195">
        <v>88400</v>
      </c>
      <c r="G93" s="7">
        <f>SUM(C93:F93)</f>
        <v>132691</v>
      </c>
      <c r="H93" s="8"/>
      <c r="N93" s="1161"/>
      <c r="O93" s="1162"/>
    </row>
    <row r="94" spans="1:15" x14ac:dyDescent="0.2">
      <c r="A94" s="855" t="s">
        <v>777</v>
      </c>
      <c r="B94" s="17" t="s">
        <v>532</v>
      </c>
      <c r="C94" s="40">
        <v>338</v>
      </c>
      <c r="D94" s="40"/>
      <c r="E94" s="40">
        <f t="shared" ref="E94" si="23">E95+E96+E97+E98</f>
        <v>0</v>
      </c>
      <c r="F94" s="1195"/>
      <c r="G94" s="856">
        <f>SUM(C94:E94)</f>
        <v>338</v>
      </c>
      <c r="N94" s="1160"/>
      <c r="O94" s="1010"/>
    </row>
    <row r="95" spans="1:15" x14ac:dyDescent="0.2">
      <c r="A95" s="855" t="s">
        <v>804</v>
      </c>
      <c r="B95" s="16" t="s">
        <v>76</v>
      </c>
      <c r="C95" s="40"/>
      <c r="D95" s="1195"/>
      <c r="E95" s="1195"/>
      <c r="F95" s="1195"/>
      <c r="G95" s="827"/>
      <c r="N95" s="1163"/>
      <c r="O95" s="1164"/>
    </row>
    <row r="96" spans="1:15" x14ac:dyDescent="0.2">
      <c r="A96" s="855" t="s">
        <v>805</v>
      </c>
      <c r="B96" s="16" t="s">
        <v>533</v>
      </c>
      <c r="C96" s="40"/>
      <c r="D96" s="1195"/>
      <c r="E96" s="1195"/>
      <c r="F96" s="1195"/>
      <c r="G96" s="827"/>
      <c r="N96" s="1163"/>
      <c r="O96" s="1164"/>
    </row>
    <row r="97" spans="1:15" x14ac:dyDescent="0.2">
      <c r="A97" s="855" t="s">
        <v>806</v>
      </c>
      <c r="B97" s="16" t="s">
        <v>720</v>
      </c>
      <c r="C97" s="40"/>
      <c r="D97" s="1195"/>
      <c r="E97" s="1195"/>
      <c r="F97" s="1195"/>
      <c r="G97" s="827"/>
      <c r="N97" s="1163"/>
      <c r="O97" s="1164"/>
    </row>
    <row r="98" spans="1:15" x14ac:dyDescent="0.2">
      <c r="A98" s="855" t="s">
        <v>807</v>
      </c>
      <c r="B98" s="16" t="s">
        <v>79</v>
      </c>
      <c r="C98" s="40"/>
      <c r="D98" s="1195"/>
      <c r="E98" s="1195"/>
      <c r="F98" s="1195"/>
      <c r="G98" s="827">
        <v>0</v>
      </c>
      <c r="N98" s="1163"/>
      <c r="O98" s="1164"/>
    </row>
    <row r="99" spans="1:15" x14ac:dyDescent="0.2">
      <c r="A99" s="835">
        <v>1.2</v>
      </c>
      <c r="B99" s="12" t="s">
        <v>80</v>
      </c>
      <c r="C99" s="15"/>
      <c r="D99" s="1189"/>
      <c r="E99" s="1189"/>
      <c r="F99" s="1189"/>
      <c r="G99" s="821">
        <v>0</v>
      </c>
      <c r="H99" s="8"/>
      <c r="N99" s="1163"/>
      <c r="O99" s="1164"/>
    </row>
    <row r="100" spans="1:15" x14ac:dyDescent="0.2">
      <c r="A100" s="835">
        <v>1.3</v>
      </c>
      <c r="B100" s="12" t="s">
        <v>721</v>
      </c>
      <c r="C100" s="7"/>
      <c r="D100" s="7"/>
      <c r="E100" s="7"/>
      <c r="F100" s="1629"/>
      <c r="G100" s="825"/>
      <c r="N100" s="1163"/>
      <c r="O100" s="1164"/>
    </row>
    <row r="101" spans="1:15" ht="13.5" thickBot="1" x14ac:dyDescent="0.25">
      <c r="A101" s="835">
        <v>1.4</v>
      </c>
      <c r="B101" s="12" t="s">
        <v>82</v>
      </c>
      <c r="C101" s="7"/>
      <c r="D101" s="1185"/>
      <c r="E101" s="1185"/>
      <c r="F101" s="1185"/>
      <c r="G101" s="821">
        <v>0</v>
      </c>
      <c r="N101" s="1165"/>
      <c r="O101" s="1166"/>
    </row>
    <row r="102" spans="1:15" ht="15" customHeight="1" thickBot="1" x14ac:dyDescent="0.3">
      <c r="A102" s="786" t="s">
        <v>83</v>
      </c>
      <c r="B102" s="897" t="s">
        <v>762</v>
      </c>
      <c r="C102" s="898">
        <f>C89+C101</f>
        <v>162292</v>
      </c>
      <c r="D102" s="898">
        <f t="shared" ref="D102:G102" si="24">D89+D101</f>
        <v>48214</v>
      </c>
      <c r="E102" s="898">
        <f t="shared" si="24"/>
        <v>25005</v>
      </c>
      <c r="F102" s="898">
        <f t="shared" si="24"/>
        <v>128371</v>
      </c>
      <c r="G102" s="898">
        <f t="shared" si="24"/>
        <v>363882</v>
      </c>
      <c r="N102" s="1159"/>
      <c r="O102" s="891"/>
    </row>
    <row r="103" spans="1:15" ht="16.5" customHeight="1" x14ac:dyDescent="0.2">
      <c r="A103" s="833" t="s">
        <v>17</v>
      </c>
      <c r="B103" s="488" t="s">
        <v>87</v>
      </c>
      <c r="C103" s="1204">
        <f t="shared" ref="C103:G103" si="25">C104+C109+C112++C113+C114</f>
        <v>0</v>
      </c>
      <c r="D103" s="1204">
        <f t="shared" si="25"/>
        <v>0</v>
      </c>
      <c r="E103" s="1204">
        <f t="shared" si="25"/>
        <v>0</v>
      </c>
      <c r="F103" s="1204">
        <f t="shared" si="25"/>
        <v>0</v>
      </c>
      <c r="G103" s="913">
        <f t="shared" si="25"/>
        <v>0</v>
      </c>
      <c r="N103" s="1167"/>
      <c r="O103" s="1162"/>
    </row>
    <row r="104" spans="1:15" x14ac:dyDescent="0.2">
      <c r="A104" s="849">
        <v>2.1</v>
      </c>
      <c r="B104" s="41" t="s">
        <v>88</v>
      </c>
      <c r="C104" s="5">
        <f t="shared" ref="C104:F104" si="26">C105+C107</f>
        <v>0</v>
      </c>
      <c r="D104" s="5">
        <f t="shared" si="26"/>
        <v>0</v>
      </c>
      <c r="E104" s="5">
        <f t="shared" si="26"/>
        <v>0</v>
      </c>
      <c r="F104" s="5">
        <f t="shared" si="26"/>
        <v>0</v>
      </c>
      <c r="G104" s="820">
        <f>SUM(C104:E104)</f>
        <v>0</v>
      </c>
      <c r="N104" s="1168"/>
      <c r="O104" s="1010"/>
    </row>
    <row r="105" spans="1:15" x14ac:dyDescent="0.2">
      <c r="A105" s="857" t="s">
        <v>20</v>
      </c>
      <c r="B105" s="16" t="s">
        <v>534</v>
      </c>
      <c r="C105" s="6">
        <v>0</v>
      </c>
      <c r="D105" s="1191"/>
      <c r="E105" s="1191"/>
      <c r="F105" s="1191"/>
      <c r="G105" s="821">
        <v>0</v>
      </c>
      <c r="N105" s="1168"/>
      <c r="O105" s="891"/>
    </row>
    <row r="106" spans="1:15" x14ac:dyDescent="0.2">
      <c r="A106" s="857" t="s">
        <v>790</v>
      </c>
      <c r="B106" s="16" t="s">
        <v>722</v>
      </c>
      <c r="C106" s="6"/>
      <c r="D106" s="1191"/>
      <c r="E106" s="1191"/>
      <c r="F106" s="1191"/>
      <c r="G106" s="821"/>
      <c r="N106" s="1168"/>
      <c r="O106" s="891"/>
    </row>
    <row r="107" spans="1:15" x14ac:dyDescent="0.2">
      <c r="A107" s="849">
        <v>2.2000000000000002</v>
      </c>
      <c r="B107" s="41" t="s">
        <v>89</v>
      </c>
      <c r="C107" s="15">
        <v>0</v>
      </c>
      <c r="D107" s="1189"/>
      <c r="E107" s="1189"/>
      <c r="F107" s="1189"/>
      <c r="G107" s="839">
        <f>SUM(C107:E107)</f>
        <v>0</v>
      </c>
      <c r="N107" s="1168"/>
      <c r="O107" s="891"/>
    </row>
    <row r="108" spans="1:15" x14ac:dyDescent="0.2">
      <c r="A108" s="849" t="s">
        <v>795</v>
      </c>
      <c r="B108" s="41" t="s">
        <v>723</v>
      </c>
      <c r="C108" s="15"/>
      <c r="D108" s="1189"/>
      <c r="E108" s="1189"/>
      <c r="F108" s="1189"/>
      <c r="G108" s="839"/>
      <c r="N108" s="1168"/>
      <c r="O108" s="891"/>
    </row>
    <row r="109" spans="1:15" x14ac:dyDescent="0.2">
      <c r="A109" s="835">
        <v>2.2000000000000002</v>
      </c>
      <c r="B109" s="4" t="s">
        <v>90</v>
      </c>
      <c r="C109" s="15">
        <f t="shared" ref="C109:G109" si="27">C110+C111</f>
        <v>0</v>
      </c>
      <c r="D109" s="15">
        <f t="shared" si="27"/>
        <v>0</v>
      </c>
      <c r="E109" s="15">
        <f t="shared" si="27"/>
        <v>0</v>
      </c>
      <c r="F109" s="15">
        <f t="shared" si="27"/>
        <v>0</v>
      </c>
      <c r="G109" s="839">
        <f t="shared" si="27"/>
        <v>0</v>
      </c>
      <c r="N109" s="1168"/>
      <c r="O109" s="891"/>
    </row>
    <row r="110" spans="1:15" x14ac:dyDescent="0.2">
      <c r="A110" s="855" t="s">
        <v>809</v>
      </c>
      <c r="B110" s="16" t="s">
        <v>91</v>
      </c>
      <c r="C110" s="6">
        <v>0</v>
      </c>
      <c r="D110" s="1191"/>
      <c r="E110" s="1191"/>
      <c r="F110" s="1191"/>
      <c r="G110" s="827">
        <v>0</v>
      </c>
      <c r="N110" s="1168"/>
      <c r="O110" s="1010"/>
    </row>
    <row r="111" spans="1:15" x14ac:dyDescent="0.2">
      <c r="A111" s="855" t="s">
        <v>810</v>
      </c>
      <c r="B111" s="16" t="s">
        <v>92</v>
      </c>
      <c r="C111" s="6">
        <v>0</v>
      </c>
      <c r="D111" s="1191"/>
      <c r="E111" s="1191"/>
      <c r="F111" s="1191"/>
      <c r="G111" s="827">
        <v>0</v>
      </c>
      <c r="N111" s="1168"/>
      <c r="O111" s="1010"/>
    </row>
    <row r="112" spans="1:15" x14ac:dyDescent="0.2">
      <c r="A112" s="835">
        <v>2.4</v>
      </c>
      <c r="B112" s="12" t="s">
        <v>93</v>
      </c>
      <c r="C112" s="6">
        <v>0</v>
      </c>
      <c r="D112" s="1191"/>
      <c r="E112" s="1191"/>
      <c r="F112" s="1191"/>
      <c r="G112" s="821">
        <v>0</v>
      </c>
      <c r="N112" s="1168"/>
      <c r="O112" s="1010"/>
    </row>
    <row r="113" spans="1:15" x14ac:dyDescent="0.2">
      <c r="A113" s="835">
        <v>2.5</v>
      </c>
      <c r="B113" s="12" t="s">
        <v>637</v>
      </c>
      <c r="C113" s="6">
        <v>0</v>
      </c>
      <c r="D113" s="1191"/>
      <c r="E113" s="1191"/>
      <c r="F113" s="1191"/>
      <c r="G113" s="821"/>
      <c r="N113" s="1168"/>
      <c r="O113" s="1010"/>
    </row>
    <row r="114" spans="1:15" ht="13.5" x14ac:dyDescent="0.25">
      <c r="A114" s="858" t="s">
        <v>811</v>
      </c>
      <c r="B114" s="24" t="s">
        <v>535</v>
      </c>
      <c r="C114" s="29">
        <v>0</v>
      </c>
      <c r="D114" s="1196"/>
      <c r="E114" s="1196"/>
      <c r="F114" s="1196"/>
      <c r="G114" s="853"/>
      <c r="N114" s="1169"/>
      <c r="O114" s="1170"/>
    </row>
    <row r="115" spans="1:15" ht="13.5" x14ac:dyDescent="0.25">
      <c r="A115" s="859" t="s">
        <v>49</v>
      </c>
      <c r="B115" s="489" t="s">
        <v>808</v>
      </c>
      <c r="C115" s="493">
        <f>C103</f>
        <v>0</v>
      </c>
      <c r="D115" s="493">
        <f t="shared" ref="D115:G115" si="28">D103</f>
        <v>0</v>
      </c>
      <c r="E115" s="493">
        <f t="shared" si="28"/>
        <v>0</v>
      </c>
      <c r="F115" s="493">
        <f t="shared" si="28"/>
        <v>0</v>
      </c>
      <c r="G115" s="493">
        <f t="shared" si="28"/>
        <v>0</v>
      </c>
      <c r="N115" s="1171"/>
      <c r="O115" s="1172"/>
    </row>
    <row r="116" spans="1:15" x14ac:dyDescent="0.2">
      <c r="A116" s="1635" t="s">
        <v>94</v>
      </c>
      <c r="B116" s="1636"/>
      <c r="C116" s="483">
        <f>C102+C115</f>
        <v>162292</v>
      </c>
      <c r="D116" s="483">
        <f t="shared" ref="D116:G116" si="29">D102+D115</f>
        <v>48214</v>
      </c>
      <c r="E116" s="483">
        <f t="shared" si="29"/>
        <v>25005</v>
      </c>
      <c r="F116" s="483">
        <f t="shared" si="29"/>
        <v>128371</v>
      </c>
      <c r="G116" s="483">
        <f t="shared" si="29"/>
        <v>363882</v>
      </c>
      <c r="N116" s="1173"/>
      <c r="O116" s="891"/>
    </row>
    <row r="117" spans="1:15" x14ac:dyDescent="0.2">
      <c r="A117" s="862" t="s">
        <v>81</v>
      </c>
      <c r="B117" s="789" t="s">
        <v>724</v>
      </c>
      <c r="C117" s="494">
        <f t="shared" ref="C117:G117" si="30">C118+C119+C120</f>
        <v>0</v>
      </c>
      <c r="D117" s="1197"/>
      <c r="E117" s="1197"/>
      <c r="F117" s="1197"/>
      <c r="G117" s="914">
        <f t="shared" si="30"/>
        <v>0</v>
      </c>
      <c r="N117" s="1160"/>
      <c r="O117" s="891"/>
    </row>
    <row r="118" spans="1:15" x14ac:dyDescent="0.2">
      <c r="A118" s="844">
        <v>3.1</v>
      </c>
      <c r="B118" s="4" t="s">
        <v>725</v>
      </c>
      <c r="C118" s="28">
        <v>0</v>
      </c>
      <c r="D118" s="1198"/>
      <c r="E118" s="1198"/>
      <c r="F118" s="1198"/>
      <c r="G118" s="845">
        <v>0</v>
      </c>
      <c r="N118" s="1160"/>
      <c r="O118" s="891"/>
    </row>
    <row r="119" spans="1:15" x14ac:dyDescent="0.2">
      <c r="A119" s="824">
        <v>3.2</v>
      </c>
      <c r="B119" s="4" t="s">
        <v>726</v>
      </c>
      <c r="C119" s="6">
        <v>0</v>
      </c>
      <c r="D119" s="1191"/>
      <c r="E119" s="1191"/>
      <c r="F119" s="1191"/>
      <c r="G119" s="841">
        <v>0</v>
      </c>
      <c r="N119" s="1160"/>
      <c r="O119" s="891"/>
    </row>
    <row r="120" spans="1:15" ht="15.75" customHeight="1" thickBot="1" x14ac:dyDescent="0.25">
      <c r="A120" s="824">
        <v>3.3</v>
      </c>
      <c r="B120" s="4" t="s">
        <v>727</v>
      </c>
      <c r="C120" s="6">
        <v>0</v>
      </c>
      <c r="D120" s="1191"/>
      <c r="E120" s="1191"/>
      <c r="F120" s="1191"/>
      <c r="G120" s="841">
        <v>0</v>
      </c>
      <c r="N120" s="1160"/>
      <c r="O120" s="891"/>
    </row>
    <row r="121" spans="1:15" ht="13.5" thickBot="1" x14ac:dyDescent="0.25">
      <c r="A121" s="809" t="s">
        <v>166</v>
      </c>
      <c r="B121" s="810" t="s">
        <v>728</v>
      </c>
      <c r="C121" s="888">
        <f t="shared" ref="C121:G121" si="31">C122+C123+C124+C125</f>
        <v>0</v>
      </c>
      <c r="D121" s="888">
        <f t="shared" si="31"/>
        <v>0</v>
      </c>
      <c r="E121" s="888">
        <f t="shared" si="31"/>
        <v>0</v>
      </c>
      <c r="F121" s="888">
        <f t="shared" si="31"/>
        <v>0</v>
      </c>
      <c r="G121" s="902">
        <f t="shared" si="31"/>
        <v>0</v>
      </c>
      <c r="N121" s="1160"/>
      <c r="O121" s="891"/>
    </row>
    <row r="122" spans="1:15" x14ac:dyDescent="0.2">
      <c r="A122" s="847">
        <v>4.0999999999999996</v>
      </c>
      <c r="B122" s="793" t="s">
        <v>729</v>
      </c>
      <c r="C122" s="793"/>
      <c r="D122" s="971"/>
      <c r="E122" s="971"/>
      <c r="F122" s="971"/>
      <c r="G122" s="909"/>
      <c r="N122" s="1160"/>
      <c r="O122" s="891"/>
    </row>
    <row r="123" spans="1:15" x14ac:dyDescent="0.2">
      <c r="A123" s="847">
        <v>4.2</v>
      </c>
      <c r="B123" s="793" t="s">
        <v>730</v>
      </c>
      <c r="C123" s="793"/>
      <c r="D123" s="971"/>
      <c r="E123" s="971"/>
      <c r="F123" s="971"/>
      <c r="G123" s="909"/>
      <c r="N123" s="1171"/>
      <c r="O123" s="1172"/>
    </row>
    <row r="124" spans="1:15" x14ac:dyDescent="0.2">
      <c r="A124" s="847">
        <v>4.3</v>
      </c>
      <c r="B124" s="793" t="s">
        <v>731</v>
      </c>
      <c r="C124" s="793"/>
      <c r="D124" s="971"/>
      <c r="E124" s="971"/>
      <c r="F124" s="971"/>
      <c r="G124" s="909"/>
      <c r="N124" s="1174"/>
      <c r="O124" s="905"/>
    </row>
    <row r="125" spans="1:15" x14ac:dyDescent="0.2">
      <c r="A125" s="823">
        <v>4.4000000000000004</v>
      </c>
      <c r="B125" s="24" t="s">
        <v>607</v>
      </c>
      <c r="C125" s="907"/>
      <c r="D125" s="1199"/>
      <c r="E125" s="1199"/>
      <c r="F125" s="1199"/>
      <c r="G125" s="908"/>
      <c r="N125" s="1174"/>
      <c r="O125" s="905"/>
    </row>
    <row r="126" spans="1:15" ht="13.5" x14ac:dyDescent="0.25">
      <c r="A126" s="863" t="s">
        <v>50</v>
      </c>
      <c r="B126" s="801" t="s">
        <v>812</v>
      </c>
      <c r="C126" s="490">
        <f t="shared" ref="C126:G126" si="32">C117+C121</f>
        <v>0</v>
      </c>
      <c r="D126" s="490">
        <f t="shared" si="32"/>
        <v>0</v>
      </c>
      <c r="E126" s="490">
        <f>E117+E121</f>
        <v>0</v>
      </c>
      <c r="F126" s="490">
        <f>F117+F121</f>
        <v>0</v>
      </c>
      <c r="G126" s="864">
        <f t="shared" si="32"/>
        <v>0</v>
      </c>
      <c r="N126" s="1174"/>
      <c r="O126" s="905"/>
    </row>
    <row r="127" spans="1:15" ht="16.5" customHeight="1" thickBot="1" x14ac:dyDescent="0.3">
      <c r="A127" s="1824" t="s">
        <v>764</v>
      </c>
      <c r="B127" s="1825"/>
      <c r="C127" s="493">
        <f t="shared" ref="C127:G127" si="33">C116+C126</f>
        <v>162292</v>
      </c>
      <c r="D127" s="493">
        <f t="shared" si="33"/>
        <v>48214</v>
      </c>
      <c r="E127" s="493">
        <f>E116+E126</f>
        <v>25005</v>
      </c>
      <c r="F127" s="493">
        <f>F116+F126</f>
        <v>128371</v>
      </c>
      <c r="G127" s="493">
        <f t="shared" si="33"/>
        <v>363882</v>
      </c>
      <c r="N127" s="1175"/>
      <c r="O127" s="1176"/>
    </row>
    <row r="128" spans="1:15" ht="16.5" hidden="1" thickBot="1" x14ac:dyDescent="0.3">
      <c r="A128" s="1648" t="s">
        <v>99</v>
      </c>
      <c r="B128" s="1649"/>
      <c r="C128" s="1649"/>
      <c r="D128" s="1649"/>
      <c r="E128" s="1649"/>
      <c r="F128" s="1649"/>
      <c r="G128" s="1650"/>
      <c r="N128" s="1174"/>
      <c r="O128" s="905"/>
    </row>
    <row r="129" spans="1:15" ht="13.5" hidden="1" thickBot="1" x14ac:dyDescent="0.25">
      <c r="A129" s="865"/>
      <c r="B129" s="32" t="s">
        <v>100</v>
      </c>
      <c r="C129" s="28">
        <v>6240</v>
      </c>
      <c r="D129" s="1198"/>
      <c r="E129" s="1198"/>
      <c r="F129" s="1198"/>
      <c r="G129" s="845"/>
      <c r="N129" s="1174"/>
      <c r="O129" s="905"/>
    </row>
    <row r="130" spans="1:15" ht="13.5" hidden="1" thickBot="1" x14ac:dyDescent="0.25">
      <c r="A130" s="866"/>
      <c r="B130" s="33" t="s">
        <v>101</v>
      </c>
      <c r="C130" s="34">
        <v>421401</v>
      </c>
      <c r="D130" s="1200"/>
      <c r="E130" s="1200"/>
      <c r="F130" s="1200"/>
      <c r="G130" s="867"/>
      <c r="N130" s="1174"/>
      <c r="O130" s="905"/>
    </row>
    <row r="131" spans="1:15" ht="13.5" hidden="1" thickBot="1" x14ac:dyDescent="0.25">
      <c r="A131" s="1651" t="s">
        <v>102</v>
      </c>
      <c r="B131" s="1652"/>
      <c r="C131" s="26">
        <v>427641</v>
      </c>
      <c r="D131" s="1201"/>
      <c r="E131" s="1201"/>
      <c r="F131" s="1201"/>
      <c r="G131" s="868">
        <v>0</v>
      </c>
      <c r="N131" s="1171"/>
      <c r="O131" s="1172"/>
    </row>
    <row r="132" spans="1:15" ht="13.5" hidden="1" thickBot="1" x14ac:dyDescent="0.25">
      <c r="A132" s="869"/>
      <c r="B132" s="35" t="s">
        <v>98</v>
      </c>
      <c r="C132" s="26">
        <v>2613</v>
      </c>
      <c r="D132" s="1201"/>
      <c r="E132" s="1201"/>
      <c r="F132" s="1201"/>
      <c r="G132" s="868"/>
      <c r="N132" s="1174"/>
      <c r="O132" s="905"/>
    </row>
    <row r="133" spans="1:15" ht="13.5" hidden="1" thickBot="1" x14ac:dyDescent="0.25">
      <c r="A133" s="870"/>
      <c r="B133" s="36" t="s">
        <v>103</v>
      </c>
      <c r="C133" s="34">
        <v>430254</v>
      </c>
      <c r="D133" s="1200"/>
      <c r="E133" s="1200"/>
      <c r="F133" s="1200"/>
      <c r="G133" s="867">
        <v>0</v>
      </c>
      <c r="N133" s="1174"/>
      <c r="O133" s="905"/>
    </row>
    <row r="134" spans="1:15" ht="13.5" hidden="1" thickBot="1" x14ac:dyDescent="0.25">
      <c r="A134" s="1653" t="s">
        <v>104</v>
      </c>
      <c r="B134" s="1654"/>
      <c r="C134" s="26">
        <v>21180670</v>
      </c>
      <c r="D134" s="1201"/>
      <c r="E134" s="1201"/>
      <c r="F134" s="1201"/>
      <c r="G134" s="868">
        <v>11695338</v>
      </c>
      <c r="N134" s="1174"/>
      <c r="O134" s="905"/>
    </row>
    <row r="135" spans="1:15" ht="2.25" hidden="1" customHeight="1" thickBot="1" x14ac:dyDescent="0.25">
      <c r="A135" s="871"/>
      <c r="B135" s="891"/>
      <c r="C135" s="892"/>
      <c r="D135" s="892"/>
      <c r="E135" s="892"/>
      <c r="F135" s="892"/>
      <c r="G135" s="825"/>
      <c r="N135" s="1174"/>
      <c r="O135" s="905"/>
    </row>
    <row r="136" spans="1:15" ht="4.5" hidden="1" customHeight="1" thickBot="1" x14ac:dyDescent="0.25">
      <c r="A136" s="872"/>
      <c r="B136" s="905"/>
      <c r="C136" s="906"/>
      <c r="D136" s="906"/>
      <c r="E136" s="906"/>
      <c r="F136" s="906"/>
      <c r="G136" s="873"/>
      <c r="N136" s="1171"/>
      <c r="O136" s="1172"/>
    </row>
    <row r="137" spans="1:15" ht="13.5" hidden="1" thickBot="1" x14ac:dyDescent="0.25">
      <c r="A137" s="872"/>
      <c r="B137" s="905"/>
      <c r="C137" s="906"/>
      <c r="D137" s="906"/>
      <c r="E137" s="906"/>
      <c r="F137" s="906"/>
      <c r="G137" s="873"/>
      <c r="N137" s="1174"/>
      <c r="O137" s="905"/>
    </row>
    <row r="138" spans="1:15" ht="13.5" hidden="1" thickBot="1" x14ac:dyDescent="0.25">
      <c r="A138" s="874"/>
      <c r="B138" s="905"/>
      <c r="C138" s="905"/>
      <c r="D138" s="905"/>
      <c r="E138" s="905"/>
      <c r="F138" s="905"/>
      <c r="G138" s="875"/>
      <c r="N138" s="1174"/>
      <c r="O138" s="905"/>
    </row>
    <row r="139" spans="1:15" ht="13.5" hidden="1" thickBot="1" x14ac:dyDescent="0.25">
      <c r="A139" s="876"/>
      <c r="G139" s="877"/>
      <c r="N139" s="1174"/>
      <c r="O139" s="905"/>
    </row>
    <row r="140" spans="1:15" ht="6" hidden="1" customHeight="1" thickBot="1" x14ac:dyDescent="0.3">
      <c r="A140" s="876"/>
      <c r="G140" s="877"/>
      <c r="N140" s="1169"/>
      <c r="O140" s="1177"/>
    </row>
    <row r="141" spans="1:15" ht="14.25" thickBot="1" x14ac:dyDescent="0.3">
      <c r="A141" s="1643" t="s">
        <v>733</v>
      </c>
      <c r="B141" s="1644"/>
      <c r="C141" s="1644"/>
      <c r="D141" s="1644"/>
      <c r="E141" s="1644"/>
      <c r="F141" s="1644"/>
      <c r="G141" s="1645"/>
      <c r="N141" s="1169"/>
      <c r="O141" s="1169"/>
    </row>
    <row r="142" spans="1:15" x14ac:dyDescent="0.2">
      <c r="A142" s="878" t="s">
        <v>39</v>
      </c>
      <c r="B142" s="800" t="s">
        <v>734</v>
      </c>
      <c r="C142" s="910">
        <f>C71-C116</f>
        <v>-161292</v>
      </c>
      <c r="D142" s="910">
        <f t="shared" ref="D142:G142" si="34">D71-D116</f>
        <v>-24214</v>
      </c>
      <c r="E142" s="910">
        <f t="shared" si="34"/>
        <v>-24005</v>
      </c>
      <c r="F142" s="910">
        <f t="shared" si="34"/>
        <v>-76371</v>
      </c>
      <c r="G142" s="910">
        <f t="shared" si="34"/>
        <v>-285882</v>
      </c>
      <c r="N142" s="1178"/>
      <c r="O142" s="1179"/>
    </row>
    <row r="143" spans="1:15" ht="13.5" thickBot="1" x14ac:dyDescent="0.25">
      <c r="A143" s="879" t="s">
        <v>17</v>
      </c>
      <c r="B143" s="880" t="s">
        <v>735</v>
      </c>
      <c r="C143" s="911">
        <f>C85-C126</f>
        <v>161292</v>
      </c>
      <c r="D143" s="911">
        <f t="shared" ref="D143:G143" si="35">D85-D126</f>
        <v>24214</v>
      </c>
      <c r="E143" s="911">
        <f>E85-E126</f>
        <v>24005</v>
      </c>
      <c r="F143" s="911">
        <f>F85-F126</f>
        <v>76371</v>
      </c>
      <c r="G143" s="911">
        <f t="shared" si="35"/>
        <v>285882</v>
      </c>
      <c r="N143" s="1160"/>
      <c r="O143" s="905"/>
    </row>
    <row r="144" spans="1:15" ht="15.75" x14ac:dyDescent="0.25">
      <c r="B144" s="45"/>
      <c r="G144" s="30"/>
      <c r="N144" s="1160"/>
      <c r="O144" s="905"/>
    </row>
    <row r="145" spans="2:15" ht="15.75" x14ac:dyDescent="0.25">
      <c r="B145" s="44"/>
      <c r="G145" s="30"/>
      <c r="N145" s="1168"/>
      <c r="O145" s="905"/>
    </row>
    <row r="146" spans="2:15" ht="15.75" x14ac:dyDescent="0.25">
      <c r="B146" s="44"/>
      <c r="N146" s="1160"/>
      <c r="O146" s="905"/>
    </row>
    <row r="147" spans="2:15" ht="15.75" x14ac:dyDescent="0.25">
      <c r="B147" s="44"/>
      <c r="N147" s="1171"/>
      <c r="O147" s="905"/>
    </row>
    <row r="148" spans="2:15" ht="15.75" x14ac:dyDescent="0.25">
      <c r="B148" s="44"/>
      <c r="G148" s="30"/>
      <c r="N148" s="1180"/>
      <c r="O148" s="1181"/>
    </row>
    <row r="149" spans="2:15" ht="15.75" x14ac:dyDescent="0.25">
      <c r="B149" s="44"/>
      <c r="G149" s="30"/>
      <c r="N149" s="1174"/>
      <c r="O149" s="905"/>
    </row>
    <row r="150" spans="2:15" ht="15.75" x14ac:dyDescent="0.25">
      <c r="B150" s="44"/>
      <c r="N150" s="1174"/>
      <c r="O150" s="905"/>
    </row>
    <row r="151" spans="2:15" ht="15.75" x14ac:dyDescent="0.25">
      <c r="B151" s="44"/>
      <c r="N151" s="1171"/>
      <c r="O151" s="1172"/>
    </row>
    <row r="152" spans="2:15" ht="15.75" x14ac:dyDescent="0.25">
      <c r="B152" s="46"/>
      <c r="N152" s="1174"/>
      <c r="O152" s="905"/>
    </row>
    <row r="153" spans="2:15" ht="15.75" x14ac:dyDescent="0.25">
      <c r="B153" s="46"/>
      <c r="N153" s="1174"/>
      <c r="O153" s="905"/>
    </row>
    <row r="154" spans="2:15" ht="15.75" x14ac:dyDescent="0.25">
      <c r="B154" s="46"/>
      <c r="N154" s="1174"/>
      <c r="O154" s="905"/>
    </row>
    <row r="155" spans="2:15" ht="15.75" x14ac:dyDescent="0.25">
      <c r="B155" s="47"/>
      <c r="N155" s="1169"/>
      <c r="O155" s="1177"/>
    </row>
    <row r="156" spans="2:15" ht="15.75" x14ac:dyDescent="0.25">
      <c r="B156" s="45"/>
      <c r="G156" s="30"/>
      <c r="N156" s="1630"/>
      <c r="O156" s="1630"/>
    </row>
    <row r="157" spans="2:15" ht="15.75" x14ac:dyDescent="0.25">
      <c r="B157" s="45"/>
      <c r="G157" s="30"/>
    </row>
    <row r="158" spans="2:15" ht="15.75" x14ac:dyDescent="0.25">
      <c r="B158" s="45"/>
      <c r="G158" s="30"/>
    </row>
    <row r="159" spans="2:15" ht="15.75" x14ac:dyDescent="0.25">
      <c r="B159" s="45"/>
    </row>
    <row r="160" spans="2:15" ht="15.75" x14ac:dyDescent="0.25">
      <c r="B160" s="48"/>
      <c r="G160" s="30"/>
    </row>
    <row r="161" spans="2:7" ht="15.75" x14ac:dyDescent="0.25">
      <c r="B161" s="48"/>
      <c r="G161" s="30"/>
    </row>
    <row r="162" spans="2:7" ht="15.75" x14ac:dyDescent="0.25">
      <c r="B162" s="48"/>
      <c r="G162" s="30"/>
    </row>
    <row r="163" spans="2:7" ht="15.75" x14ac:dyDescent="0.25">
      <c r="B163" s="48"/>
      <c r="G163" s="30"/>
    </row>
    <row r="164" spans="2:7" ht="15.75" x14ac:dyDescent="0.25">
      <c r="B164" s="48"/>
      <c r="G164" s="30"/>
    </row>
    <row r="165" spans="2:7" ht="15.75" x14ac:dyDescent="0.25">
      <c r="B165" s="48"/>
    </row>
    <row r="166" spans="2:7" ht="15.75" x14ac:dyDescent="0.25">
      <c r="B166" s="48"/>
    </row>
    <row r="167" spans="2:7" ht="15.75" x14ac:dyDescent="0.25">
      <c r="B167" s="48"/>
      <c r="G167" s="30"/>
    </row>
    <row r="168" spans="2:7" ht="15.75" x14ac:dyDescent="0.25">
      <c r="B168" s="44"/>
      <c r="G168" s="30"/>
    </row>
    <row r="169" spans="2:7" ht="15.75" x14ac:dyDescent="0.25">
      <c r="B169" s="44"/>
      <c r="G169" s="30"/>
    </row>
    <row r="170" spans="2:7" ht="15.75" x14ac:dyDescent="0.25">
      <c r="B170" s="47"/>
    </row>
    <row r="171" spans="2:7" ht="15.75" x14ac:dyDescent="0.25">
      <c r="B171" s="47"/>
    </row>
    <row r="172" spans="2:7" ht="15.75" x14ac:dyDescent="0.25">
      <c r="B172" s="47"/>
    </row>
    <row r="173" spans="2:7" ht="15.75" x14ac:dyDescent="0.25">
      <c r="B173" s="44"/>
    </row>
    <row r="174" spans="2:7" ht="15.75" x14ac:dyDescent="0.25">
      <c r="B174" s="44"/>
    </row>
    <row r="175" spans="2:7" ht="15.75" x14ac:dyDescent="0.25">
      <c r="B175" s="49"/>
      <c r="G175" s="30"/>
    </row>
    <row r="176" spans="2:7" ht="15.75" x14ac:dyDescent="0.25">
      <c r="B176" s="49"/>
      <c r="G176" s="30"/>
    </row>
    <row r="177" spans="2:7" ht="15.75" x14ac:dyDescent="0.25">
      <c r="B177" s="49"/>
      <c r="G177" s="30"/>
    </row>
    <row r="178" spans="2:7" ht="15.75" x14ac:dyDescent="0.25">
      <c r="B178" s="50"/>
      <c r="G178" s="30"/>
    </row>
    <row r="179" spans="2:7" ht="15.75" x14ac:dyDescent="0.25">
      <c r="B179" s="50"/>
      <c r="G179" s="30"/>
    </row>
    <row r="180" spans="2:7" ht="15.75" x14ac:dyDescent="0.25">
      <c r="B180" s="50"/>
    </row>
    <row r="181" spans="2:7" ht="15.75" x14ac:dyDescent="0.25">
      <c r="B181" s="50"/>
    </row>
    <row r="182" spans="2:7" ht="15.75" x14ac:dyDescent="0.25">
      <c r="B182" s="47"/>
    </row>
    <row r="183" spans="2:7" ht="15.75" x14ac:dyDescent="0.25">
      <c r="B183" s="47"/>
    </row>
    <row r="184" spans="2:7" ht="15.75" x14ac:dyDescent="0.25">
      <c r="B184" s="47"/>
    </row>
    <row r="185" spans="2:7" ht="15.75" x14ac:dyDescent="0.25">
      <c r="B185" s="47"/>
      <c r="G185" s="30"/>
    </row>
  </sheetData>
  <mergeCells count="14">
    <mergeCell ref="N156:O156"/>
    <mergeCell ref="A116:B116"/>
    <mergeCell ref="A127:B127"/>
    <mergeCell ref="A128:G128"/>
    <mergeCell ref="A131:B131"/>
    <mergeCell ref="A134:B134"/>
    <mergeCell ref="A141:G141"/>
    <mergeCell ref="A86:B86"/>
    <mergeCell ref="A87:A88"/>
    <mergeCell ref="B87:B88"/>
    <mergeCell ref="C87:C88"/>
    <mergeCell ref="G87:G88"/>
    <mergeCell ref="D87:D88"/>
    <mergeCell ref="E87:E88"/>
  </mergeCells>
  <printOptions horizontalCentered="1" gridLines="1"/>
  <pageMargins left="0.98425196850393704" right="0.98425196850393704" top="0.98425196850393704" bottom="0.98425196850393704" header="0.51181102362204722" footer="0.51181102362204722"/>
  <pageSetup paperSize="9" scale="98" fitToHeight="0" orientation="landscape" blackAndWhite="1" verticalDpi="300" r:id="rId1"/>
  <headerFooter scaleWithDoc="0" alignWithMargins="0">
    <oddHeader>&amp;L&amp;8 23. melléklet 
&amp;CSimontornya Város Önkormányzata 2025. évi bevétel - kiadás mérlege</oddHeader>
    <oddFooter>&amp;L&amp;"Times New Roman CE,Normál"&amp;D/&amp;T</oddFooter>
  </headerFooter>
  <rowBreaks count="1" manualBreakCount="1">
    <brk id="86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O185"/>
  <sheetViews>
    <sheetView topLeftCell="A70" zoomScaleNormal="100" zoomScaleSheetLayoutView="100" workbookViewId="0">
      <selection activeCell="L86" sqref="L86"/>
    </sheetView>
  </sheetViews>
  <sheetFormatPr defaultRowHeight="12.75" x14ac:dyDescent="0.2"/>
  <cols>
    <col min="1" max="1" width="7" customWidth="1"/>
    <col min="2" max="2" width="64.28515625" customWidth="1"/>
    <col min="3" max="6" width="11.28515625" customWidth="1"/>
    <col min="7" max="7" width="12.140625" customWidth="1"/>
    <col min="258" max="258" width="7" customWidth="1"/>
    <col min="259" max="259" width="60.42578125" customWidth="1"/>
    <col min="260" max="260" width="12.7109375" customWidth="1"/>
    <col min="261" max="261" width="10.7109375" customWidth="1"/>
    <col min="262" max="262" width="0" hidden="1" customWidth="1"/>
    <col min="263" max="263" width="12.140625" customWidth="1"/>
    <col min="514" max="514" width="7" customWidth="1"/>
    <col min="515" max="515" width="60.42578125" customWidth="1"/>
    <col min="516" max="516" width="12.7109375" customWidth="1"/>
    <col min="517" max="517" width="10.7109375" customWidth="1"/>
    <col min="518" max="518" width="0" hidden="1" customWidth="1"/>
    <col min="519" max="519" width="12.140625" customWidth="1"/>
    <col min="770" max="770" width="7" customWidth="1"/>
    <col min="771" max="771" width="60.42578125" customWidth="1"/>
    <col min="772" max="772" width="12.7109375" customWidth="1"/>
    <col min="773" max="773" width="10.7109375" customWidth="1"/>
    <col min="774" max="774" width="0" hidden="1" customWidth="1"/>
    <col min="775" max="775" width="12.140625" customWidth="1"/>
    <col min="1026" max="1026" width="7" customWidth="1"/>
    <col min="1027" max="1027" width="60.42578125" customWidth="1"/>
    <col min="1028" max="1028" width="12.7109375" customWidth="1"/>
    <col min="1029" max="1029" width="10.7109375" customWidth="1"/>
    <col min="1030" max="1030" width="0" hidden="1" customWidth="1"/>
    <col min="1031" max="1031" width="12.140625" customWidth="1"/>
    <col min="1282" max="1282" width="7" customWidth="1"/>
    <col min="1283" max="1283" width="60.42578125" customWidth="1"/>
    <col min="1284" max="1284" width="12.7109375" customWidth="1"/>
    <col min="1285" max="1285" width="10.7109375" customWidth="1"/>
    <col min="1286" max="1286" width="0" hidden="1" customWidth="1"/>
    <col min="1287" max="1287" width="12.140625" customWidth="1"/>
    <col min="1538" max="1538" width="7" customWidth="1"/>
    <col min="1539" max="1539" width="60.42578125" customWidth="1"/>
    <col min="1540" max="1540" width="12.7109375" customWidth="1"/>
    <col min="1541" max="1541" width="10.7109375" customWidth="1"/>
    <col min="1542" max="1542" width="0" hidden="1" customWidth="1"/>
    <col min="1543" max="1543" width="12.140625" customWidth="1"/>
    <col min="1794" max="1794" width="7" customWidth="1"/>
    <col min="1795" max="1795" width="60.42578125" customWidth="1"/>
    <col min="1796" max="1796" width="12.7109375" customWidth="1"/>
    <col min="1797" max="1797" width="10.7109375" customWidth="1"/>
    <col min="1798" max="1798" width="0" hidden="1" customWidth="1"/>
    <col min="1799" max="1799" width="12.140625" customWidth="1"/>
    <col min="2050" max="2050" width="7" customWidth="1"/>
    <col min="2051" max="2051" width="60.42578125" customWidth="1"/>
    <col min="2052" max="2052" width="12.7109375" customWidth="1"/>
    <col min="2053" max="2053" width="10.7109375" customWidth="1"/>
    <col min="2054" max="2054" width="0" hidden="1" customWidth="1"/>
    <col min="2055" max="2055" width="12.140625" customWidth="1"/>
    <col min="2306" max="2306" width="7" customWidth="1"/>
    <col min="2307" max="2307" width="60.42578125" customWidth="1"/>
    <col min="2308" max="2308" width="12.7109375" customWidth="1"/>
    <col min="2309" max="2309" width="10.7109375" customWidth="1"/>
    <col min="2310" max="2310" width="0" hidden="1" customWidth="1"/>
    <col min="2311" max="2311" width="12.140625" customWidth="1"/>
    <col min="2562" max="2562" width="7" customWidth="1"/>
    <col min="2563" max="2563" width="60.42578125" customWidth="1"/>
    <col min="2564" max="2564" width="12.7109375" customWidth="1"/>
    <col min="2565" max="2565" width="10.7109375" customWidth="1"/>
    <col min="2566" max="2566" width="0" hidden="1" customWidth="1"/>
    <col min="2567" max="2567" width="12.140625" customWidth="1"/>
    <col min="2818" max="2818" width="7" customWidth="1"/>
    <col min="2819" max="2819" width="60.42578125" customWidth="1"/>
    <col min="2820" max="2820" width="12.7109375" customWidth="1"/>
    <col min="2821" max="2821" width="10.7109375" customWidth="1"/>
    <col min="2822" max="2822" width="0" hidden="1" customWidth="1"/>
    <col min="2823" max="2823" width="12.140625" customWidth="1"/>
    <col min="3074" max="3074" width="7" customWidth="1"/>
    <col min="3075" max="3075" width="60.42578125" customWidth="1"/>
    <col min="3076" max="3076" width="12.7109375" customWidth="1"/>
    <col min="3077" max="3077" width="10.7109375" customWidth="1"/>
    <col min="3078" max="3078" width="0" hidden="1" customWidth="1"/>
    <col min="3079" max="3079" width="12.140625" customWidth="1"/>
    <col min="3330" max="3330" width="7" customWidth="1"/>
    <col min="3331" max="3331" width="60.42578125" customWidth="1"/>
    <col min="3332" max="3332" width="12.7109375" customWidth="1"/>
    <col min="3333" max="3333" width="10.7109375" customWidth="1"/>
    <col min="3334" max="3334" width="0" hidden="1" customWidth="1"/>
    <col min="3335" max="3335" width="12.140625" customWidth="1"/>
    <col min="3586" max="3586" width="7" customWidth="1"/>
    <col min="3587" max="3587" width="60.42578125" customWidth="1"/>
    <col min="3588" max="3588" width="12.7109375" customWidth="1"/>
    <col min="3589" max="3589" width="10.7109375" customWidth="1"/>
    <col min="3590" max="3590" width="0" hidden="1" customWidth="1"/>
    <col min="3591" max="3591" width="12.140625" customWidth="1"/>
    <col min="3842" max="3842" width="7" customWidth="1"/>
    <col min="3843" max="3843" width="60.42578125" customWidth="1"/>
    <col min="3844" max="3844" width="12.7109375" customWidth="1"/>
    <col min="3845" max="3845" width="10.7109375" customWidth="1"/>
    <col min="3846" max="3846" width="0" hidden="1" customWidth="1"/>
    <col min="3847" max="3847" width="12.140625" customWidth="1"/>
    <col min="4098" max="4098" width="7" customWidth="1"/>
    <col min="4099" max="4099" width="60.42578125" customWidth="1"/>
    <col min="4100" max="4100" width="12.7109375" customWidth="1"/>
    <col min="4101" max="4101" width="10.7109375" customWidth="1"/>
    <col min="4102" max="4102" width="0" hidden="1" customWidth="1"/>
    <col min="4103" max="4103" width="12.140625" customWidth="1"/>
    <col min="4354" max="4354" width="7" customWidth="1"/>
    <col min="4355" max="4355" width="60.42578125" customWidth="1"/>
    <col min="4356" max="4356" width="12.7109375" customWidth="1"/>
    <col min="4357" max="4357" width="10.7109375" customWidth="1"/>
    <col min="4358" max="4358" width="0" hidden="1" customWidth="1"/>
    <col min="4359" max="4359" width="12.140625" customWidth="1"/>
    <col min="4610" max="4610" width="7" customWidth="1"/>
    <col min="4611" max="4611" width="60.42578125" customWidth="1"/>
    <col min="4612" max="4612" width="12.7109375" customWidth="1"/>
    <col min="4613" max="4613" width="10.7109375" customWidth="1"/>
    <col min="4614" max="4614" width="0" hidden="1" customWidth="1"/>
    <col min="4615" max="4615" width="12.140625" customWidth="1"/>
    <col min="4866" max="4866" width="7" customWidth="1"/>
    <col min="4867" max="4867" width="60.42578125" customWidth="1"/>
    <col min="4868" max="4868" width="12.7109375" customWidth="1"/>
    <col min="4869" max="4869" width="10.7109375" customWidth="1"/>
    <col min="4870" max="4870" width="0" hidden="1" customWidth="1"/>
    <col min="4871" max="4871" width="12.140625" customWidth="1"/>
    <col min="5122" max="5122" width="7" customWidth="1"/>
    <col min="5123" max="5123" width="60.42578125" customWidth="1"/>
    <col min="5124" max="5124" width="12.7109375" customWidth="1"/>
    <col min="5125" max="5125" width="10.7109375" customWidth="1"/>
    <col min="5126" max="5126" width="0" hidden="1" customWidth="1"/>
    <col min="5127" max="5127" width="12.140625" customWidth="1"/>
    <col min="5378" max="5378" width="7" customWidth="1"/>
    <col min="5379" max="5379" width="60.42578125" customWidth="1"/>
    <col min="5380" max="5380" width="12.7109375" customWidth="1"/>
    <col min="5381" max="5381" width="10.7109375" customWidth="1"/>
    <col min="5382" max="5382" width="0" hidden="1" customWidth="1"/>
    <col min="5383" max="5383" width="12.140625" customWidth="1"/>
    <col min="5634" max="5634" width="7" customWidth="1"/>
    <col min="5635" max="5635" width="60.42578125" customWidth="1"/>
    <col min="5636" max="5636" width="12.7109375" customWidth="1"/>
    <col min="5637" max="5637" width="10.7109375" customWidth="1"/>
    <col min="5638" max="5638" width="0" hidden="1" customWidth="1"/>
    <col min="5639" max="5639" width="12.140625" customWidth="1"/>
    <col min="5890" max="5890" width="7" customWidth="1"/>
    <col min="5891" max="5891" width="60.42578125" customWidth="1"/>
    <col min="5892" max="5892" width="12.7109375" customWidth="1"/>
    <col min="5893" max="5893" width="10.7109375" customWidth="1"/>
    <col min="5894" max="5894" width="0" hidden="1" customWidth="1"/>
    <col min="5895" max="5895" width="12.140625" customWidth="1"/>
    <col min="6146" max="6146" width="7" customWidth="1"/>
    <col min="6147" max="6147" width="60.42578125" customWidth="1"/>
    <col min="6148" max="6148" width="12.7109375" customWidth="1"/>
    <col min="6149" max="6149" width="10.7109375" customWidth="1"/>
    <col min="6150" max="6150" width="0" hidden="1" customWidth="1"/>
    <col min="6151" max="6151" width="12.140625" customWidth="1"/>
    <col min="6402" max="6402" width="7" customWidth="1"/>
    <col min="6403" max="6403" width="60.42578125" customWidth="1"/>
    <col min="6404" max="6404" width="12.7109375" customWidth="1"/>
    <col min="6405" max="6405" width="10.7109375" customWidth="1"/>
    <col min="6406" max="6406" width="0" hidden="1" customWidth="1"/>
    <col min="6407" max="6407" width="12.140625" customWidth="1"/>
    <col min="6658" max="6658" width="7" customWidth="1"/>
    <col min="6659" max="6659" width="60.42578125" customWidth="1"/>
    <col min="6660" max="6660" width="12.7109375" customWidth="1"/>
    <col min="6661" max="6661" width="10.7109375" customWidth="1"/>
    <col min="6662" max="6662" width="0" hidden="1" customWidth="1"/>
    <col min="6663" max="6663" width="12.140625" customWidth="1"/>
    <col min="6914" max="6914" width="7" customWidth="1"/>
    <col min="6915" max="6915" width="60.42578125" customWidth="1"/>
    <col min="6916" max="6916" width="12.7109375" customWidth="1"/>
    <col min="6917" max="6917" width="10.7109375" customWidth="1"/>
    <col min="6918" max="6918" width="0" hidden="1" customWidth="1"/>
    <col min="6919" max="6919" width="12.140625" customWidth="1"/>
    <col min="7170" max="7170" width="7" customWidth="1"/>
    <col min="7171" max="7171" width="60.42578125" customWidth="1"/>
    <col min="7172" max="7172" width="12.7109375" customWidth="1"/>
    <col min="7173" max="7173" width="10.7109375" customWidth="1"/>
    <col min="7174" max="7174" width="0" hidden="1" customWidth="1"/>
    <col min="7175" max="7175" width="12.140625" customWidth="1"/>
    <col min="7426" max="7426" width="7" customWidth="1"/>
    <col min="7427" max="7427" width="60.42578125" customWidth="1"/>
    <col min="7428" max="7428" width="12.7109375" customWidth="1"/>
    <col min="7429" max="7429" width="10.7109375" customWidth="1"/>
    <col min="7430" max="7430" width="0" hidden="1" customWidth="1"/>
    <col min="7431" max="7431" width="12.140625" customWidth="1"/>
    <col min="7682" max="7682" width="7" customWidth="1"/>
    <col min="7683" max="7683" width="60.42578125" customWidth="1"/>
    <col min="7684" max="7684" width="12.7109375" customWidth="1"/>
    <col min="7685" max="7685" width="10.7109375" customWidth="1"/>
    <col min="7686" max="7686" width="0" hidden="1" customWidth="1"/>
    <col min="7687" max="7687" width="12.140625" customWidth="1"/>
    <col min="7938" max="7938" width="7" customWidth="1"/>
    <col min="7939" max="7939" width="60.42578125" customWidth="1"/>
    <col min="7940" max="7940" width="12.7109375" customWidth="1"/>
    <col min="7941" max="7941" width="10.7109375" customWidth="1"/>
    <col min="7942" max="7942" width="0" hidden="1" customWidth="1"/>
    <col min="7943" max="7943" width="12.140625" customWidth="1"/>
    <col min="8194" max="8194" width="7" customWidth="1"/>
    <col min="8195" max="8195" width="60.42578125" customWidth="1"/>
    <col min="8196" max="8196" width="12.7109375" customWidth="1"/>
    <col min="8197" max="8197" width="10.7109375" customWidth="1"/>
    <col min="8198" max="8198" width="0" hidden="1" customWidth="1"/>
    <col min="8199" max="8199" width="12.140625" customWidth="1"/>
    <col min="8450" max="8450" width="7" customWidth="1"/>
    <col min="8451" max="8451" width="60.42578125" customWidth="1"/>
    <col min="8452" max="8452" width="12.7109375" customWidth="1"/>
    <col min="8453" max="8453" width="10.7109375" customWidth="1"/>
    <col min="8454" max="8454" width="0" hidden="1" customWidth="1"/>
    <col min="8455" max="8455" width="12.140625" customWidth="1"/>
    <col min="8706" max="8706" width="7" customWidth="1"/>
    <col min="8707" max="8707" width="60.42578125" customWidth="1"/>
    <col min="8708" max="8708" width="12.7109375" customWidth="1"/>
    <col min="8709" max="8709" width="10.7109375" customWidth="1"/>
    <col min="8710" max="8710" width="0" hidden="1" customWidth="1"/>
    <col min="8711" max="8711" width="12.140625" customWidth="1"/>
    <col min="8962" max="8962" width="7" customWidth="1"/>
    <col min="8963" max="8963" width="60.42578125" customWidth="1"/>
    <col min="8964" max="8964" width="12.7109375" customWidth="1"/>
    <col min="8965" max="8965" width="10.7109375" customWidth="1"/>
    <col min="8966" max="8966" width="0" hidden="1" customWidth="1"/>
    <col min="8967" max="8967" width="12.140625" customWidth="1"/>
    <col min="9218" max="9218" width="7" customWidth="1"/>
    <col min="9219" max="9219" width="60.42578125" customWidth="1"/>
    <col min="9220" max="9220" width="12.7109375" customWidth="1"/>
    <col min="9221" max="9221" width="10.7109375" customWidth="1"/>
    <col min="9222" max="9222" width="0" hidden="1" customWidth="1"/>
    <col min="9223" max="9223" width="12.140625" customWidth="1"/>
    <col min="9474" max="9474" width="7" customWidth="1"/>
    <col min="9475" max="9475" width="60.42578125" customWidth="1"/>
    <col min="9476" max="9476" width="12.7109375" customWidth="1"/>
    <col min="9477" max="9477" width="10.7109375" customWidth="1"/>
    <col min="9478" max="9478" width="0" hidden="1" customWidth="1"/>
    <col min="9479" max="9479" width="12.140625" customWidth="1"/>
    <col min="9730" max="9730" width="7" customWidth="1"/>
    <col min="9731" max="9731" width="60.42578125" customWidth="1"/>
    <col min="9732" max="9732" width="12.7109375" customWidth="1"/>
    <col min="9733" max="9733" width="10.7109375" customWidth="1"/>
    <col min="9734" max="9734" width="0" hidden="1" customWidth="1"/>
    <col min="9735" max="9735" width="12.140625" customWidth="1"/>
    <col min="9986" max="9986" width="7" customWidth="1"/>
    <col min="9987" max="9987" width="60.42578125" customWidth="1"/>
    <col min="9988" max="9988" width="12.7109375" customWidth="1"/>
    <col min="9989" max="9989" width="10.7109375" customWidth="1"/>
    <col min="9990" max="9990" width="0" hidden="1" customWidth="1"/>
    <col min="9991" max="9991" width="12.140625" customWidth="1"/>
    <col min="10242" max="10242" width="7" customWidth="1"/>
    <col min="10243" max="10243" width="60.42578125" customWidth="1"/>
    <col min="10244" max="10244" width="12.7109375" customWidth="1"/>
    <col min="10245" max="10245" width="10.7109375" customWidth="1"/>
    <col min="10246" max="10246" width="0" hidden="1" customWidth="1"/>
    <col min="10247" max="10247" width="12.140625" customWidth="1"/>
    <col min="10498" max="10498" width="7" customWidth="1"/>
    <col min="10499" max="10499" width="60.42578125" customWidth="1"/>
    <col min="10500" max="10500" width="12.7109375" customWidth="1"/>
    <col min="10501" max="10501" width="10.7109375" customWidth="1"/>
    <col min="10502" max="10502" width="0" hidden="1" customWidth="1"/>
    <col min="10503" max="10503" width="12.140625" customWidth="1"/>
    <col min="10754" max="10754" width="7" customWidth="1"/>
    <col min="10755" max="10755" width="60.42578125" customWidth="1"/>
    <col min="10756" max="10756" width="12.7109375" customWidth="1"/>
    <col min="10757" max="10757" width="10.7109375" customWidth="1"/>
    <col min="10758" max="10758" width="0" hidden="1" customWidth="1"/>
    <col min="10759" max="10759" width="12.140625" customWidth="1"/>
    <col min="11010" max="11010" width="7" customWidth="1"/>
    <col min="11011" max="11011" width="60.42578125" customWidth="1"/>
    <col min="11012" max="11012" width="12.7109375" customWidth="1"/>
    <col min="11013" max="11013" width="10.7109375" customWidth="1"/>
    <col min="11014" max="11014" width="0" hidden="1" customWidth="1"/>
    <col min="11015" max="11015" width="12.140625" customWidth="1"/>
    <col min="11266" max="11266" width="7" customWidth="1"/>
    <col min="11267" max="11267" width="60.42578125" customWidth="1"/>
    <col min="11268" max="11268" width="12.7109375" customWidth="1"/>
    <col min="11269" max="11269" width="10.7109375" customWidth="1"/>
    <col min="11270" max="11270" width="0" hidden="1" customWidth="1"/>
    <col min="11271" max="11271" width="12.140625" customWidth="1"/>
    <col min="11522" max="11522" width="7" customWidth="1"/>
    <col min="11523" max="11523" width="60.42578125" customWidth="1"/>
    <col min="11524" max="11524" width="12.7109375" customWidth="1"/>
    <col min="11525" max="11525" width="10.7109375" customWidth="1"/>
    <col min="11526" max="11526" width="0" hidden="1" customWidth="1"/>
    <col min="11527" max="11527" width="12.140625" customWidth="1"/>
    <col min="11778" max="11778" width="7" customWidth="1"/>
    <col min="11779" max="11779" width="60.42578125" customWidth="1"/>
    <col min="11780" max="11780" width="12.7109375" customWidth="1"/>
    <col min="11781" max="11781" width="10.7109375" customWidth="1"/>
    <col min="11782" max="11782" width="0" hidden="1" customWidth="1"/>
    <col min="11783" max="11783" width="12.140625" customWidth="1"/>
    <col min="12034" max="12034" width="7" customWidth="1"/>
    <col min="12035" max="12035" width="60.42578125" customWidth="1"/>
    <col min="12036" max="12036" width="12.7109375" customWidth="1"/>
    <col min="12037" max="12037" width="10.7109375" customWidth="1"/>
    <col min="12038" max="12038" width="0" hidden="1" customWidth="1"/>
    <col min="12039" max="12039" width="12.140625" customWidth="1"/>
    <col min="12290" max="12290" width="7" customWidth="1"/>
    <col min="12291" max="12291" width="60.42578125" customWidth="1"/>
    <col min="12292" max="12292" width="12.7109375" customWidth="1"/>
    <col min="12293" max="12293" width="10.7109375" customWidth="1"/>
    <col min="12294" max="12294" width="0" hidden="1" customWidth="1"/>
    <col min="12295" max="12295" width="12.140625" customWidth="1"/>
    <col min="12546" max="12546" width="7" customWidth="1"/>
    <col min="12547" max="12547" width="60.42578125" customWidth="1"/>
    <col min="12548" max="12548" width="12.7109375" customWidth="1"/>
    <col min="12549" max="12549" width="10.7109375" customWidth="1"/>
    <col min="12550" max="12550" width="0" hidden="1" customWidth="1"/>
    <col min="12551" max="12551" width="12.140625" customWidth="1"/>
    <col min="12802" max="12802" width="7" customWidth="1"/>
    <col min="12803" max="12803" width="60.42578125" customWidth="1"/>
    <col min="12804" max="12804" width="12.7109375" customWidth="1"/>
    <col min="12805" max="12805" width="10.7109375" customWidth="1"/>
    <col min="12806" max="12806" width="0" hidden="1" customWidth="1"/>
    <col min="12807" max="12807" width="12.140625" customWidth="1"/>
    <col min="13058" max="13058" width="7" customWidth="1"/>
    <col min="13059" max="13059" width="60.42578125" customWidth="1"/>
    <col min="13060" max="13060" width="12.7109375" customWidth="1"/>
    <col min="13061" max="13061" width="10.7109375" customWidth="1"/>
    <col min="13062" max="13062" width="0" hidden="1" customWidth="1"/>
    <col min="13063" max="13063" width="12.140625" customWidth="1"/>
    <col min="13314" max="13314" width="7" customWidth="1"/>
    <col min="13315" max="13315" width="60.42578125" customWidth="1"/>
    <col min="13316" max="13316" width="12.7109375" customWidth="1"/>
    <col min="13317" max="13317" width="10.7109375" customWidth="1"/>
    <col min="13318" max="13318" width="0" hidden="1" customWidth="1"/>
    <col min="13319" max="13319" width="12.140625" customWidth="1"/>
    <col min="13570" max="13570" width="7" customWidth="1"/>
    <col min="13571" max="13571" width="60.42578125" customWidth="1"/>
    <col min="13572" max="13572" width="12.7109375" customWidth="1"/>
    <col min="13573" max="13573" width="10.7109375" customWidth="1"/>
    <col min="13574" max="13574" width="0" hidden="1" customWidth="1"/>
    <col min="13575" max="13575" width="12.140625" customWidth="1"/>
    <col min="13826" max="13826" width="7" customWidth="1"/>
    <col min="13827" max="13827" width="60.42578125" customWidth="1"/>
    <col min="13828" max="13828" width="12.7109375" customWidth="1"/>
    <col min="13829" max="13829" width="10.7109375" customWidth="1"/>
    <col min="13830" max="13830" width="0" hidden="1" customWidth="1"/>
    <col min="13831" max="13831" width="12.140625" customWidth="1"/>
    <col min="14082" max="14082" width="7" customWidth="1"/>
    <col min="14083" max="14083" width="60.42578125" customWidth="1"/>
    <col min="14084" max="14084" width="12.7109375" customWidth="1"/>
    <col min="14085" max="14085" width="10.7109375" customWidth="1"/>
    <col min="14086" max="14086" width="0" hidden="1" customWidth="1"/>
    <col min="14087" max="14087" width="12.140625" customWidth="1"/>
    <col min="14338" max="14338" width="7" customWidth="1"/>
    <col min="14339" max="14339" width="60.42578125" customWidth="1"/>
    <col min="14340" max="14340" width="12.7109375" customWidth="1"/>
    <col min="14341" max="14341" width="10.7109375" customWidth="1"/>
    <col min="14342" max="14342" width="0" hidden="1" customWidth="1"/>
    <col min="14343" max="14343" width="12.140625" customWidth="1"/>
    <col min="14594" max="14594" width="7" customWidth="1"/>
    <col min="14595" max="14595" width="60.42578125" customWidth="1"/>
    <col min="14596" max="14596" width="12.7109375" customWidth="1"/>
    <col min="14597" max="14597" width="10.7109375" customWidth="1"/>
    <col min="14598" max="14598" width="0" hidden="1" customWidth="1"/>
    <col min="14599" max="14599" width="12.140625" customWidth="1"/>
    <col min="14850" max="14850" width="7" customWidth="1"/>
    <col min="14851" max="14851" width="60.42578125" customWidth="1"/>
    <col min="14852" max="14852" width="12.7109375" customWidth="1"/>
    <col min="14853" max="14853" width="10.7109375" customWidth="1"/>
    <col min="14854" max="14854" width="0" hidden="1" customWidth="1"/>
    <col min="14855" max="14855" width="12.140625" customWidth="1"/>
    <col min="15106" max="15106" width="7" customWidth="1"/>
    <col min="15107" max="15107" width="60.42578125" customWidth="1"/>
    <col min="15108" max="15108" width="12.7109375" customWidth="1"/>
    <col min="15109" max="15109" width="10.7109375" customWidth="1"/>
    <col min="15110" max="15110" width="0" hidden="1" customWidth="1"/>
    <col min="15111" max="15111" width="12.140625" customWidth="1"/>
    <col min="15362" max="15362" width="7" customWidth="1"/>
    <col min="15363" max="15363" width="60.42578125" customWidth="1"/>
    <col min="15364" max="15364" width="12.7109375" customWidth="1"/>
    <col min="15365" max="15365" width="10.7109375" customWidth="1"/>
    <col min="15366" max="15366" width="0" hidden="1" customWidth="1"/>
    <col min="15367" max="15367" width="12.140625" customWidth="1"/>
    <col min="15618" max="15618" width="7" customWidth="1"/>
    <col min="15619" max="15619" width="60.42578125" customWidth="1"/>
    <col min="15620" max="15620" width="12.7109375" customWidth="1"/>
    <col min="15621" max="15621" width="10.7109375" customWidth="1"/>
    <col min="15622" max="15622" width="0" hidden="1" customWidth="1"/>
    <col min="15623" max="15623" width="12.140625" customWidth="1"/>
    <col min="15874" max="15874" width="7" customWidth="1"/>
    <col min="15875" max="15875" width="60.42578125" customWidth="1"/>
    <col min="15876" max="15876" width="12.7109375" customWidth="1"/>
    <col min="15877" max="15877" width="10.7109375" customWidth="1"/>
    <col min="15878" max="15878" width="0" hidden="1" customWidth="1"/>
    <col min="15879" max="15879" width="12.140625" customWidth="1"/>
    <col min="16130" max="16130" width="7" customWidth="1"/>
    <col min="16131" max="16131" width="60.42578125" customWidth="1"/>
    <col min="16132" max="16132" width="12.7109375" customWidth="1"/>
    <col min="16133" max="16133" width="10.7109375" customWidth="1"/>
    <col min="16134" max="16134" width="0" hidden="1" customWidth="1"/>
    <col min="16135" max="16135" width="12.140625" customWidth="1"/>
  </cols>
  <sheetData>
    <row r="1" spans="1:7" ht="25.5" x14ac:dyDescent="0.2">
      <c r="A1" s="811" t="s">
        <v>0</v>
      </c>
      <c r="B1" s="812" t="s">
        <v>732</v>
      </c>
      <c r="C1" s="814" t="s">
        <v>996</v>
      </c>
      <c r="D1" s="1182" t="s">
        <v>997</v>
      </c>
      <c r="E1" s="1182" t="s">
        <v>998</v>
      </c>
      <c r="F1" s="1182" t="s">
        <v>999</v>
      </c>
      <c r="G1" s="815" t="s">
        <v>994</v>
      </c>
    </row>
    <row r="2" spans="1:7" ht="13.5" thickBot="1" x14ac:dyDescent="0.25">
      <c r="A2" s="816"/>
      <c r="B2" s="2"/>
      <c r="C2" s="3"/>
      <c r="D2" s="1183"/>
      <c r="E2" s="1183"/>
      <c r="F2" s="1183"/>
      <c r="G2" s="817"/>
    </row>
    <row r="3" spans="1:7" ht="14.25" thickBot="1" x14ac:dyDescent="0.3">
      <c r="A3" s="780" t="s">
        <v>39</v>
      </c>
      <c r="B3" s="781" t="s">
        <v>683</v>
      </c>
      <c r="C3" s="778">
        <f t="shared" ref="C3:G3" si="0">C4+C5+C6+C7+C8+C9+C10+C11+C12</f>
        <v>118826</v>
      </c>
      <c r="D3" s="778">
        <f t="shared" si="0"/>
        <v>12260</v>
      </c>
      <c r="E3" s="778">
        <f t="shared" si="0"/>
        <v>9503</v>
      </c>
      <c r="F3" s="778">
        <f t="shared" si="0"/>
        <v>10229</v>
      </c>
      <c r="G3" s="779">
        <f t="shared" si="0"/>
        <v>150818</v>
      </c>
    </row>
    <row r="4" spans="1:7" x14ac:dyDescent="0.2">
      <c r="A4" s="823" t="s">
        <v>3</v>
      </c>
      <c r="B4" s="12" t="s">
        <v>684</v>
      </c>
      <c r="C4" s="883">
        <v>118826</v>
      </c>
      <c r="D4" s="883">
        <v>12260</v>
      </c>
      <c r="E4" s="883">
        <v>9503</v>
      </c>
      <c r="F4" s="883">
        <v>10229</v>
      </c>
      <c r="G4" s="883">
        <f>SUM(C4:F4)</f>
        <v>150818</v>
      </c>
    </row>
    <row r="5" spans="1:7" x14ac:dyDescent="0.2">
      <c r="A5" s="823" t="s">
        <v>5</v>
      </c>
      <c r="B5" s="12" t="s">
        <v>159</v>
      </c>
      <c r="C5" s="883"/>
      <c r="D5" s="1202"/>
      <c r="E5" s="1202"/>
      <c r="F5" s="883"/>
      <c r="G5" s="883">
        <v>0</v>
      </c>
    </row>
    <row r="6" spans="1:7" x14ac:dyDescent="0.2">
      <c r="A6" s="823" t="s">
        <v>755</v>
      </c>
      <c r="B6" s="12" t="s">
        <v>163</v>
      </c>
      <c r="C6" s="883"/>
      <c r="D6" s="1202"/>
      <c r="E6" s="1202"/>
      <c r="F6" s="883"/>
      <c r="G6" s="883">
        <v>0</v>
      </c>
    </row>
    <row r="7" spans="1:7" x14ac:dyDescent="0.2">
      <c r="A7" s="823" t="s">
        <v>777</v>
      </c>
      <c r="B7" s="12" t="s">
        <v>685</v>
      </c>
      <c r="C7" s="883"/>
      <c r="D7" s="1202"/>
      <c r="E7" s="1202"/>
      <c r="F7" s="883"/>
      <c r="G7" s="883">
        <v>0</v>
      </c>
    </row>
    <row r="8" spans="1:7" x14ac:dyDescent="0.2">
      <c r="A8" s="824" t="s">
        <v>778</v>
      </c>
      <c r="B8" s="12" t="s">
        <v>170</v>
      </c>
      <c r="C8" s="22"/>
      <c r="D8" s="881"/>
      <c r="E8" s="881"/>
      <c r="F8" s="22"/>
      <c r="G8" s="883">
        <v>0</v>
      </c>
    </row>
    <row r="9" spans="1:7" x14ac:dyDescent="0.2">
      <c r="A9" s="824" t="s">
        <v>779</v>
      </c>
      <c r="B9" s="12" t="s">
        <v>686</v>
      </c>
      <c r="C9" s="22"/>
      <c r="D9" s="881"/>
      <c r="E9" s="881"/>
      <c r="F9" s="22"/>
      <c r="G9" s="883">
        <v>0</v>
      </c>
    </row>
    <row r="10" spans="1:7" x14ac:dyDescent="0.2">
      <c r="A10" s="824" t="s">
        <v>780</v>
      </c>
      <c r="B10" s="12" t="s">
        <v>687</v>
      </c>
      <c r="C10" s="881"/>
      <c r="D10" s="881"/>
      <c r="E10" s="881"/>
      <c r="F10" s="22"/>
      <c r="G10" s="883">
        <v>0</v>
      </c>
    </row>
    <row r="11" spans="1:7" x14ac:dyDescent="0.2">
      <c r="A11" s="824" t="s">
        <v>781</v>
      </c>
      <c r="B11" s="12" t="s">
        <v>688</v>
      </c>
      <c r="C11" s="881"/>
      <c r="D11" s="881"/>
      <c r="E11" s="881"/>
      <c r="F11" s="22"/>
      <c r="G11" s="883">
        <v>0</v>
      </c>
    </row>
    <row r="12" spans="1:7" x14ac:dyDescent="0.2">
      <c r="A12" s="824" t="s">
        <v>782</v>
      </c>
      <c r="B12" s="12" t="s">
        <v>689</v>
      </c>
      <c r="C12" s="881"/>
      <c r="D12" s="881"/>
      <c r="E12" s="881"/>
      <c r="F12" s="22"/>
      <c r="G12" s="883">
        <v>0</v>
      </c>
    </row>
    <row r="13" spans="1:7" x14ac:dyDescent="0.2">
      <c r="A13" s="824" t="s">
        <v>783</v>
      </c>
      <c r="B13" s="12" t="s">
        <v>690</v>
      </c>
      <c r="C13" s="881"/>
      <c r="D13" s="1184"/>
      <c r="E13" s="881"/>
      <c r="F13" s="22"/>
      <c r="G13" s="883">
        <v>0</v>
      </c>
    </row>
    <row r="14" spans="1:7" x14ac:dyDescent="0.2">
      <c r="A14" s="824" t="s">
        <v>784</v>
      </c>
      <c r="B14" s="12" t="s">
        <v>691</v>
      </c>
      <c r="C14" s="881"/>
      <c r="D14" s="1184"/>
      <c r="E14" s="881"/>
      <c r="F14" s="22"/>
      <c r="G14" s="883">
        <v>0</v>
      </c>
    </row>
    <row r="15" spans="1:7" x14ac:dyDescent="0.2">
      <c r="A15" s="824" t="s">
        <v>785</v>
      </c>
      <c r="B15" s="12" t="s">
        <v>692</v>
      </c>
      <c r="C15" s="881"/>
      <c r="D15" s="1184"/>
      <c r="E15" s="881"/>
      <c r="F15" s="22"/>
      <c r="G15" s="883">
        <v>0</v>
      </c>
    </row>
    <row r="16" spans="1:7" x14ac:dyDescent="0.2">
      <c r="A16" s="824" t="s">
        <v>786</v>
      </c>
      <c r="B16" s="12" t="s">
        <v>693</v>
      </c>
      <c r="C16" s="881"/>
      <c r="D16" s="1184"/>
      <c r="E16" s="881"/>
      <c r="F16" s="22"/>
      <c r="G16" s="883">
        <v>0</v>
      </c>
    </row>
    <row r="17" spans="1:7" x14ac:dyDescent="0.2">
      <c r="A17" s="824" t="s">
        <v>787</v>
      </c>
      <c r="B17" s="12" t="s">
        <v>694</v>
      </c>
      <c r="C17" s="881"/>
      <c r="D17" s="1184"/>
      <c r="E17" s="881"/>
      <c r="F17" s="22"/>
      <c r="G17" s="883">
        <v>0</v>
      </c>
    </row>
    <row r="18" spans="1:7" x14ac:dyDescent="0.2">
      <c r="A18" s="824" t="s">
        <v>788</v>
      </c>
      <c r="B18" s="12" t="s">
        <v>695</v>
      </c>
      <c r="C18" s="881"/>
      <c r="D18" s="1184"/>
      <c r="E18" s="881"/>
      <c r="F18" s="22"/>
      <c r="G18" s="883">
        <v>0</v>
      </c>
    </row>
    <row r="19" spans="1:7" ht="13.5" thickBot="1" x14ac:dyDescent="0.25">
      <c r="A19" s="824" t="s">
        <v>789</v>
      </c>
      <c r="B19" s="12" t="s">
        <v>696</v>
      </c>
      <c r="C19" s="881"/>
      <c r="D19" s="1184"/>
      <c r="E19" s="1488"/>
      <c r="F19" s="22"/>
      <c r="G19" s="883">
        <v>0</v>
      </c>
    </row>
    <row r="20" spans="1:7" ht="13.5" thickBot="1" x14ac:dyDescent="0.25">
      <c r="A20" s="809" t="s">
        <v>17</v>
      </c>
      <c r="B20" s="777" t="s">
        <v>673</v>
      </c>
      <c r="C20" s="885">
        <f t="shared" ref="C20:G20" si="1">C21+C29</f>
        <v>0</v>
      </c>
      <c r="D20" s="885">
        <f t="shared" si="1"/>
        <v>0</v>
      </c>
      <c r="E20" s="885">
        <f t="shared" si="1"/>
        <v>0</v>
      </c>
      <c r="F20" s="885">
        <f t="shared" si="1"/>
        <v>0</v>
      </c>
      <c r="G20" s="900">
        <f t="shared" si="1"/>
        <v>0</v>
      </c>
    </row>
    <row r="21" spans="1:7" x14ac:dyDescent="0.2">
      <c r="A21" s="824">
        <v>2.1</v>
      </c>
      <c r="B21" s="11" t="s">
        <v>26</v>
      </c>
      <c r="C21" s="7">
        <f>C22+C23+C24+C25+C26+C27</f>
        <v>0</v>
      </c>
      <c r="D21" s="7">
        <f t="shared" ref="D21:F21" si="2">D22+D23+D24+D25+D26+D27</f>
        <v>0</v>
      </c>
      <c r="E21" s="7">
        <f t="shared" si="2"/>
        <v>0</v>
      </c>
      <c r="F21" s="7">
        <f t="shared" si="2"/>
        <v>0</v>
      </c>
      <c r="G21" s="7">
        <f>SUM(C21:E21)</f>
        <v>0</v>
      </c>
    </row>
    <row r="22" spans="1:7" x14ac:dyDescent="0.2">
      <c r="A22" s="826" t="s">
        <v>20</v>
      </c>
      <c r="B22" s="17" t="s">
        <v>27</v>
      </c>
      <c r="C22" s="19"/>
      <c r="D22" s="1186"/>
      <c r="E22" s="1186"/>
      <c r="F22" s="1186"/>
      <c r="G22" s="7">
        <f t="shared" ref="G22:G32" si="3">SUM(C22:E22)</f>
        <v>0</v>
      </c>
    </row>
    <row r="23" spans="1:7" x14ac:dyDescent="0.2">
      <c r="A23" s="826" t="s">
        <v>790</v>
      </c>
      <c r="B23" s="17" t="s">
        <v>28</v>
      </c>
      <c r="C23" s="19"/>
      <c r="D23" s="1186"/>
      <c r="E23" s="1186"/>
      <c r="F23" s="1186"/>
      <c r="G23" s="7">
        <f t="shared" si="3"/>
        <v>0</v>
      </c>
    </row>
    <row r="24" spans="1:7" x14ac:dyDescent="0.2">
      <c r="A24" s="826" t="s">
        <v>791</v>
      </c>
      <c r="B24" s="17" t="s">
        <v>29</v>
      </c>
      <c r="C24" s="19"/>
      <c r="D24" s="1186"/>
      <c r="E24" s="1186"/>
      <c r="F24" s="1186"/>
      <c r="G24" s="7">
        <f t="shared" si="3"/>
        <v>0</v>
      </c>
    </row>
    <row r="25" spans="1:7" x14ac:dyDescent="0.2">
      <c r="A25" s="826" t="s">
        <v>791</v>
      </c>
      <c r="B25" s="17" t="s">
        <v>30</v>
      </c>
      <c r="C25" s="19"/>
      <c r="D25" s="1186"/>
      <c r="E25" s="1186"/>
      <c r="F25" s="1186"/>
      <c r="G25" s="7">
        <f t="shared" si="3"/>
        <v>0</v>
      </c>
    </row>
    <row r="26" spans="1:7" x14ac:dyDescent="0.2">
      <c r="A26" s="826" t="s">
        <v>792</v>
      </c>
      <c r="B26" s="17" t="s">
        <v>31</v>
      </c>
      <c r="C26" s="19"/>
      <c r="D26" s="1186"/>
      <c r="E26" s="1186"/>
      <c r="F26" s="1186"/>
      <c r="G26" s="7">
        <f t="shared" si="3"/>
        <v>0</v>
      </c>
    </row>
    <row r="27" spans="1:7" x14ac:dyDescent="0.2">
      <c r="A27" s="826" t="s">
        <v>793</v>
      </c>
      <c r="B27" s="17" t="s">
        <v>32</v>
      </c>
      <c r="C27" s="18"/>
      <c r="D27" s="1187"/>
      <c r="E27" s="18"/>
      <c r="F27" s="18"/>
      <c r="G27" s="7">
        <f t="shared" si="3"/>
        <v>0</v>
      </c>
    </row>
    <row r="28" spans="1:7" x14ac:dyDescent="0.2">
      <c r="A28" s="828" t="s">
        <v>794</v>
      </c>
      <c r="B28" s="16" t="s">
        <v>33</v>
      </c>
      <c r="C28" s="21"/>
      <c r="D28" s="19"/>
      <c r="E28" s="19"/>
      <c r="F28" s="19"/>
      <c r="G28" s="7">
        <f t="shared" si="3"/>
        <v>0</v>
      </c>
    </row>
    <row r="29" spans="1:7" x14ac:dyDescent="0.2">
      <c r="A29" s="823">
        <v>2.2000000000000002</v>
      </c>
      <c r="B29" s="12" t="s">
        <v>34</v>
      </c>
      <c r="C29" s="22">
        <f t="shared" ref="C29" si="4">C30+C31</f>
        <v>0</v>
      </c>
      <c r="D29" s="881"/>
      <c r="E29" s="881"/>
      <c r="F29" s="881"/>
      <c r="G29" s="7">
        <f t="shared" si="3"/>
        <v>0</v>
      </c>
    </row>
    <row r="30" spans="1:7" x14ac:dyDescent="0.2">
      <c r="A30" s="828" t="s">
        <v>795</v>
      </c>
      <c r="B30" s="16" t="s">
        <v>35</v>
      </c>
      <c r="C30" s="21"/>
      <c r="D30" s="19"/>
      <c r="E30" s="19"/>
      <c r="F30" s="19"/>
      <c r="G30" s="7">
        <f t="shared" si="3"/>
        <v>0</v>
      </c>
    </row>
    <row r="31" spans="1:7" x14ac:dyDescent="0.2">
      <c r="A31" s="828" t="s">
        <v>796</v>
      </c>
      <c r="B31" s="16" t="s">
        <v>36</v>
      </c>
      <c r="C31" s="21"/>
      <c r="D31" s="19"/>
      <c r="E31" s="19"/>
      <c r="F31" s="19"/>
      <c r="G31" s="7">
        <f t="shared" si="3"/>
        <v>0</v>
      </c>
    </row>
    <row r="32" spans="1:7" ht="13.5" thickBot="1" x14ac:dyDescent="0.25">
      <c r="A32" s="828">
        <v>2.2999999999999998</v>
      </c>
      <c r="B32" s="16" t="s">
        <v>674</v>
      </c>
      <c r="C32" s="21"/>
      <c r="D32" s="1203"/>
      <c r="E32" s="1203"/>
      <c r="F32" s="19"/>
      <c r="G32" s="7">
        <f t="shared" si="3"/>
        <v>0</v>
      </c>
    </row>
    <row r="33" spans="1:7" ht="13.5" thickBot="1" x14ac:dyDescent="0.25">
      <c r="A33" s="953">
        <v>3</v>
      </c>
      <c r="B33" s="777" t="s">
        <v>18</v>
      </c>
      <c r="C33" s="802">
        <f t="shared" ref="C33:G33" si="5">C34+C38+C39+C40+C41+C42+C43</f>
        <v>1000</v>
      </c>
      <c r="D33" s="802">
        <f t="shared" si="5"/>
        <v>0</v>
      </c>
      <c r="E33" s="802">
        <f t="shared" si="5"/>
        <v>0</v>
      </c>
      <c r="F33" s="802">
        <f t="shared" si="5"/>
        <v>0</v>
      </c>
      <c r="G33" s="803">
        <f t="shared" si="5"/>
        <v>1000</v>
      </c>
    </row>
    <row r="34" spans="1:7" x14ac:dyDescent="0.2">
      <c r="A34" s="846">
        <v>3.1</v>
      </c>
      <c r="B34" s="11" t="s">
        <v>19</v>
      </c>
      <c r="C34" s="13">
        <f t="shared" ref="C34:F34" si="6">C35+C36+C37</f>
        <v>0</v>
      </c>
      <c r="D34" s="13">
        <f t="shared" si="6"/>
        <v>0</v>
      </c>
      <c r="E34" s="13">
        <f t="shared" si="6"/>
        <v>0</v>
      </c>
      <c r="F34" s="13">
        <f t="shared" si="6"/>
        <v>0</v>
      </c>
      <c r="G34" s="13">
        <f>SUM(C34:E34)</f>
        <v>0</v>
      </c>
    </row>
    <row r="35" spans="1:7" x14ac:dyDescent="0.2">
      <c r="A35" s="846" t="s">
        <v>675</v>
      </c>
      <c r="B35" s="12" t="s">
        <v>661</v>
      </c>
      <c r="C35" s="14"/>
      <c r="D35" s="14"/>
      <c r="E35" s="14"/>
      <c r="F35" s="14"/>
      <c r="G35" s="14"/>
    </row>
    <row r="36" spans="1:7" x14ac:dyDescent="0.2">
      <c r="A36" s="846" t="s">
        <v>797</v>
      </c>
      <c r="B36" s="12" t="s">
        <v>662</v>
      </c>
      <c r="C36" s="15"/>
      <c r="D36" s="1189"/>
      <c r="E36" s="1189"/>
      <c r="F36" s="1189"/>
      <c r="G36" s="822">
        <v>0</v>
      </c>
    </row>
    <row r="37" spans="1:7" x14ac:dyDescent="0.2">
      <c r="A37" s="846" t="s">
        <v>798</v>
      </c>
      <c r="B37" s="12" t="s">
        <v>663</v>
      </c>
      <c r="C37" s="15"/>
      <c r="D37" s="1189"/>
      <c r="E37" s="1189"/>
      <c r="F37" s="1189"/>
      <c r="G37" s="822"/>
    </row>
    <row r="38" spans="1:7" x14ac:dyDescent="0.2">
      <c r="A38" s="846">
        <v>3.2</v>
      </c>
      <c r="B38" s="12" t="s">
        <v>664</v>
      </c>
      <c r="C38" s="15">
        <v>1000</v>
      </c>
      <c r="D38" s="1189"/>
      <c r="E38" s="1189"/>
      <c r="F38" s="1189"/>
      <c r="G38" s="822">
        <f>SUM(C38:F38)</f>
        <v>1000</v>
      </c>
    </row>
    <row r="39" spans="1:7" x14ac:dyDescent="0.2">
      <c r="A39" s="846">
        <v>3.3</v>
      </c>
      <c r="B39" s="12" t="s">
        <v>665</v>
      </c>
      <c r="C39" s="15"/>
      <c r="D39" s="1189"/>
      <c r="E39" s="1189"/>
      <c r="F39" s="1189"/>
      <c r="G39" s="822">
        <f>SUM(C39:E39)</f>
        <v>0</v>
      </c>
    </row>
    <row r="40" spans="1:7" x14ac:dyDescent="0.2">
      <c r="A40" s="846">
        <v>3.4</v>
      </c>
      <c r="B40" s="11" t="s">
        <v>22</v>
      </c>
      <c r="C40" s="13"/>
      <c r="D40" s="1188"/>
      <c r="E40" s="1188"/>
      <c r="F40" s="1188"/>
      <c r="G40" s="831">
        <f>SUM(C40:E40)</f>
        <v>0</v>
      </c>
    </row>
    <row r="41" spans="1:7" x14ac:dyDescent="0.2">
      <c r="A41" s="846">
        <v>3.5</v>
      </c>
      <c r="B41" s="11" t="s">
        <v>666</v>
      </c>
      <c r="C41" s="13"/>
      <c r="D41" s="1188"/>
      <c r="E41" s="1188"/>
      <c r="F41" s="1188"/>
      <c r="G41" s="831"/>
    </row>
    <row r="42" spans="1:7" x14ac:dyDescent="0.2">
      <c r="A42" s="846">
        <v>3.6</v>
      </c>
      <c r="B42" s="11" t="s">
        <v>667</v>
      </c>
      <c r="C42" s="13"/>
      <c r="D42" s="1188"/>
      <c r="E42" s="1188"/>
      <c r="F42" s="1188"/>
      <c r="G42" s="831"/>
    </row>
    <row r="43" spans="1:7" x14ac:dyDescent="0.2">
      <c r="A43" s="846">
        <v>3.7</v>
      </c>
      <c r="B43" s="11" t="s">
        <v>668</v>
      </c>
      <c r="C43" s="13"/>
      <c r="D43" s="1188"/>
      <c r="E43" s="1188"/>
      <c r="F43" s="1188"/>
      <c r="G43" s="831"/>
    </row>
    <row r="44" spans="1:7" ht="13.5" x14ac:dyDescent="0.25">
      <c r="A44" s="859" t="s">
        <v>38</v>
      </c>
      <c r="B44" s="484" t="s">
        <v>799</v>
      </c>
      <c r="C44" s="485">
        <f>C3+C20+C33</f>
        <v>119826</v>
      </c>
      <c r="D44" s="485">
        <f t="shared" ref="D44:G44" si="7">D3+D20+D33</f>
        <v>12260</v>
      </c>
      <c r="E44" s="485">
        <f t="shared" si="7"/>
        <v>9503</v>
      </c>
      <c r="F44" s="485">
        <f t="shared" si="7"/>
        <v>10229</v>
      </c>
      <c r="G44" s="485">
        <f t="shared" si="7"/>
        <v>151818</v>
      </c>
    </row>
    <row r="45" spans="1:7" x14ac:dyDescent="0.2">
      <c r="A45" s="833" t="s">
        <v>166</v>
      </c>
      <c r="B45" s="486" t="s">
        <v>40</v>
      </c>
      <c r="C45" s="487">
        <f>C46+C47</f>
        <v>0</v>
      </c>
      <c r="D45" s="487">
        <f t="shared" ref="D45:F45" si="8">D46+D47</f>
        <v>0</v>
      </c>
      <c r="E45" s="487">
        <f t="shared" si="8"/>
        <v>0</v>
      </c>
      <c r="F45" s="487">
        <f t="shared" si="8"/>
        <v>0</v>
      </c>
      <c r="G45" s="834">
        <f>G46+G47</f>
        <v>0</v>
      </c>
    </row>
    <row r="46" spans="1:7" x14ac:dyDescent="0.2">
      <c r="A46" s="835">
        <v>4.0999999999999996</v>
      </c>
      <c r="B46" s="12" t="s">
        <v>41</v>
      </c>
      <c r="C46" s="23">
        <v>0</v>
      </c>
      <c r="D46" s="1190"/>
      <c r="E46" s="1190"/>
      <c r="F46" s="1190"/>
      <c r="G46" s="610">
        <v>0</v>
      </c>
    </row>
    <row r="47" spans="1:7" x14ac:dyDescent="0.2">
      <c r="A47" s="824">
        <v>4.2</v>
      </c>
      <c r="B47" s="12" t="s">
        <v>42</v>
      </c>
      <c r="C47" s="7">
        <f>C48+C51+C52</f>
        <v>0</v>
      </c>
      <c r="D47" s="1185"/>
      <c r="E47" s="1185"/>
      <c r="F47" s="1185"/>
      <c r="G47" s="821">
        <f>G48+G51+G52</f>
        <v>0</v>
      </c>
    </row>
    <row r="48" spans="1:7" x14ac:dyDescent="0.2">
      <c r="A48" s="824">
        <v>4.3</v>
      </c>
      <c r="B48" s="12" t="s">
        <v>43</v>
      </c>
      <c r="C48" s="7">
        <f>C49+C50</f>
        <v>0</v>
      </c>
      <c r="D48" s="1185"/>
      <c r="E48" s="1185"/>
      <c r="F48" s="1185"/>
      <c r="G48" s="821">
        <f>G49+G50</f>
        <v>0</v>
      </c>
    </row>
    <row r="49" spans="1:8" x14ac:dyDescent="0.2">
      <c r="A49" s="824" t="s">
        <v>768</v>
      </c>
      <c r="B49" s="12" t="s">
        <v>44</v>
      </c>
      <c r="C49" s="7">
        <v>0</v>
      </c>
      <c r="D49" s="1185"/>
      <c r="E49" s="1185"/>
      <c r="F49" s="1185"/>
      <c r="G49" s="821">
        <v>0</v>
      </c>
    </row>
    <row r="50" spans="1:8" x14ac:dyDescent="0.2">
      <c r="A50" s="824" t="s">
        <v>769</v>
      </c>
      <c r="B50" s="12" t="s">
        <v>45</v>
      </c>
      <c r="C50" s="7">
        <v>0</v>
      </c>
      <c r="D50" s="1185"/>
      <c r="E50" s="1185"/>
      <c r="F50" s="1185"/>
      <c r="G50" s="821">
        <v>0</v>
      </c>
    </row>
    <row r="51" spans="1:8" x14ac:dyDescent="0.2">
      <c r="A51" s="824">
        <v>4.4000000000000004</v>
      </c>
      <c r="B51" s="12" t="s">
        <v>46</v>
      </c>
      <c r="C51" s="7">
        <v>0</v>
      </c>
      <c r="D51" s="1185"/>
      <c r="E51" s="1185"/>
      <c r="F51" s="1185"/>
      <c r="G51" s="821">
        <v>0</v>
      </c>
    </row>
    <row r="52" spans="1:8" ht="12.75" customHeight="1" x14ac:dyDescent="0.2">
      <c r="A52" s="836">
        <v>4.5</v>
      </c>
      <c r="B52" s="24" t="s">
        <v>47</v>
      </c>
      <c r="C52" s="9">
        <v>0</v>
      </c>
      <c r="D52" s="1185"/>
      <c r="E52" s="1185"/>
      <c r="F52" s="1185"/>
      <c r="G52" s="821">
        <v>0</v>
      </c>
    </row>
    <row r="53" spans="1:8" x14ac:dyDescent="0.2">
      <c r="A53" s="833" t="s">
        <v>168</v>
      </c>
      <c r="B53" s="488" t="s">
        <v>697</v>
      </c>
      <c r="C53" s="31">
        <f t="shared" ref="C53:G53" si="9">C54</f>
        <v>0</v>
      </c>
      <c r="D53" s="31">
        <f t="shared" si="9"/>
        <v>0</v>
      </c>
      <c r="E53" s="31">
        <f t="shared" si="9"/>
        <v>0</v>
      </c>
      <c r="F53" s="31">
        <f t="shared" si="9"/>
        <v>0</v>
      </c>
      <c r="G53" s="837">
        <f t="shared" si="9"/>
        <v>0</v>
      </c>
    </row>
    <row r="54" spans="1:8" x14ac:dyDescent="0.2">
      <c r="A54" s="838">
        <v>5.0999999999999996</v>
      </c>
      <c r="B54" s="4" t="s">
        <v>698</v>
      </c>
      <c r="C54" s="5">
        <f>C55+C56</f>
        <v>0</v>
      </c>
      <c r="D54" s="5">
        <f t="shared" ref="D54:F54" si="10">D55+D56</f>
        <v>0</v>
      </c>
      <c r="E54" s="5">
        <f t="shared" si="10"/>
        <v>0</v>
      </c>
      <c r="F54" s="5">
        <f t="shared" si="10"/>
        <v>0</v>
      </c>
      <c r="G54" s="5">
        <f>SUM(C54:E54)</f>
        <v>0</v>
      </c>
      <c r="H54" s="30"/>
    </row>
    <row r="55" spans="1:8" x14ac:dyDescent="0.2">
      <c r="A55" s="838">
        <v>5.2</v>
      </c>
      <c r="B55" s="4" t="s">
        <v>699</v>
      </c>
      <c r="C55" s="15"/>
      <c r="D55" s="1189"/>
      <c r="E55" s="1189"/>
      <c r="F55" s="1189"/>
      <c r="G55" s="839"/>
    </row>
    <row r="56" spans="1:8" ht="12" customHeight="1" x14ac:dyDescent="0.2">
      <c r="A56" s="838">
        <v>5.3</v>
      </c>
      <c r="B56" s="4" t="s">
        <v>700</v>
      </c>
      <c r="C56" s="15">
        <f t="shared" ref="C56:F56" si="11">C57+C58+C59+C60</f>
        <v>0</v>
      </c>
      <c r="D56" s="15">
        <f t="shared" si="11"/>
        <v>0</v>
      </c>
      <c r="E56" s="15">
        <f t="shared" si="11"/>
        <v>0</v>
      </c>
      <c r="F56" s="15">
        <f t="shared" si="11"/>
        <v>0</v>
      </c>
      <c r="G56" s="15">
        <f>SUM(C56:E56)</f>
        <v>0</v>
      </c>
    </row>
    <row r="57" spans="1:8" x14ac:dyDescent="0.2">
      <c r="A57" s="840" t="s">
        <v>747</v>
      </c>
      <c r="B57" s="27" t="s">
        <v>701</v>
      </c>
      <c r="C57" s="15"/>
      <c r="D57" s="1189"/>
      <c r="E57" s="1189"/>
      <c r="F57" s="1189"/>
      <c r="G57" s="821"/>
    </row>
    <row r="58" spans="1:8" x14ac:dyDescent="0.2">
      <c r="A58" s="838" t="s">
        <v>748</v>
      </c>
      <c r="B58" s="4" t="s">
        <v>692</v>
      </c>
      <c r="C58" s="15"/>
      <c r="D58" s="1189"/>
      <c r="E58" s="1189"/>
      <c r="F58" s="1189"/>
      <c r="G58" s="841">
        <v>0</v>
      </c>
    </row>
    <row r="59" spans="1:8" x14ac:dyDescent="0.2">
      <c r="A59" s="838" t="s">
        <v>800</v>
      </c>
      <c r="B59" s="4" t="s">
        <v>702</v>
      </c>
      <c r="C59" s="15"/>
      <c r="D59" s="1189"/>
      <c r="E59" s="1189"/>
      <c r="F59" s="1189"/>
      <c r="G59" s="841">
        <v>0</v>
      </c>
    </row>
    <row r="60" spans="1:8" ht="13.5" thickBot="1" x14ac:dyDescent="0.25">
      <c r="A60" s="838" t="s">
        <v>801</v>
      </c>
      <c r="B60" s="4" t="s">
        <v>703</v>
      </c>
      <c r="C60" s="15"/>
      <c r="D60" s="1189"/>
      <c r="E60" s="1189"/>
      <c r="F60" s="1189"/>
      <c r="G60" s="839"/>
    </row>
    <row r="61" spans="1:8" ht="13.5" thickBot="1" x14ac:dyDescent="0.25">
      <c r="A61" s="791" t="s">
        <v>189</v>
      </c>
      <c r="B61" s="784" t="s">
        <v>704</v>
      </c>
      <c r="C61" s="782">
        <f t="shared" ref="C61:G61" si="12">C62+C63+C64+C65</f>
        <v>0</v>
      </c>
      <c r="D61" s="782">
        <f t="shared" si="12"/>
        <v>0</v>
      </c>
      <c r="E61" s="782">
        <f t="shared" si="12"/>
        <v>0</v>
      </c>
      <c r="F61" s="782">
        <f t="shared" si="12"/>
        <v>0</v>
      </c>
      <c r="G61" s="783">
        <f t="shared" si="12"/>
        <v>0</v>
      </c>
    </row>
    <row r="62" spans="1:8" x14ac:dyDescent="0.2">
      <c r="A62" s="838">
        <v>6.1</v>
      </c>
      <c r="B62" s="4" t="s">
        <v>705</v>
      </c>
      <c r="C62" s="15"/>
      <c r="D62" s="1189"/>
      <c r="E62" s="1189"/>
      <c r="F62" s="1189"/>
      <c r="G62" s="841"/>
    </row>
    <row r="63" spans="1:8" x14ac:dyDescent="0.2">
      <c r="A63" s="838">
        <v>6.2</v>
      </c>
      <c r="B63" s="4" t="s">
        <v>706</v>
      </c>
      <c r="C63" s="6"/>
      <c r="D63" s="1191"/>
      <c r="E63" s="1191"/>
      <c r="F63" s="1191"/>
      <c r="G63" s="821"/>
    </row>
    <row r="64" spans="1:8" x14ac:dyDescent="0.2">
      <c r="A64" s="838">
        <v>6.3</v>
      </c>
      <c r="B64" s="4" t="s">
        <v>707</v>
      </c>
      <c r="C64" s="6"/>
      <c r="D64" s="1191"/>
      <c r="E64" s="1191"/>
      <c r="F64" s="1191"/>
      <c r="G64" s="821"/>
    </row>
    <row r="65" spans="1:8" ht="13.5" thickBot="1" x14ac:dyDescent="0.25">
      <c r="A65" s="838">
        <v>6.4</v>
      </c>
      <c r="B65" s="4" t="s">
        <v>708</v>
      </c>
      <c r="C65" s="6"/>
      <c r="D65" s="1191"/>
      <c r="E65" s="1191"/>
      <c r="F65" s="1191"/>
      <c r="G65" s="821"/>
    </row>
    <row r="66" spans="1:8" ht="13.5" thickBot="1" x14ac:dyDescent="0.25">
      <c r="A66" s="791" t="s">
        <v>190</v>
      </c>
      <c r="B66" s="784" t="s">
        <v>709</v>
      </c>
      <c r="C66" s="886">
        <f t="shared" ref="C66:G66" si="13">C67+C68+C69</f>
        <v>0</v>
      </c>
      <c r="D66" s="886">
        <f t="shared" si="13"/>
        <v>0</v>
      </c>
      <c r="E66" s="886">
        <f t="shared" si="13"/>
        <v>0</v>
      </c>
      <c r="F66" s="886">
        <f t="shared" si="13"/>
        <v>0</v>
      </c>
      <c r="G66" s="901">
        <f t="shared" si="13"/>
        <v>0</v>
      </c>
    </row>
    <row r="67" spans="1:8" x14ac:dyDescent="0.2">
      <c r="A67" s="838">
        <v>7.1</v>
      </c>
      <c r="B67" s="4" t="s">
        <v>710</v>
      </c>
      <c r="C67" s="6"/>
      <c r="D67" s="1191"/>
      <c r="E67" s="1191"/>
      <c r="F67" s="1191"/>
      <c r="G67" s="842"/>
    </row>
    <row r="68" spans="1:8" x14ac:dyDescent="0.2">
      <c r="A68" s="838">
        <v>7.2</v>
      </c>
      <c r="B68" s="4" t="s">
        <v>711</v>
      </c>
      <c r="C68" s="6"/>
      <c r="D68" s="1191"/>
      <c r="E68" s="1191"/>
      <c r="F68" s="1191"/>
      <c r="G68" s="821"/>
    </row>
    <row r="69" spans="1:8" ht="13.5" thickBot="1" x14ac:dyDescent="0.25">
      <c r="A69" s="838">
        <v>7.3</v>
      </c>
      <c r="B69" s="4" t="s">
        <v>712</v>
      </c>
      <c r="C69" s="6"/>
      <c r="D69" s="1191"/>
      <c r="E69" s="1191"/>
      <c r="F69" s="1191"/>
      <c r="G69" s="843"/>
    </row>
    <row r="70" spans="1:8" ht="14.25" thickBot="1" x14ac:dyDescent="0.3">
      <c r="A70" s="786" t="s">
        <v>49</v>
      </c>
      <c r="B70" s="785" t="s">
        <v>802</v>
      </c>
      <c r="C70" s="787">
        <f t="shared" ref="C70:G70" si="14">C45+C53+C61+C66</f>
        <v>0</v>
      </c>
      <c r="D70" s="787">
        <f t="shared" si="14"/>
        <v>0</v>
      </c>
      <c r="E70" s="787">
        <f t="shared" si="14"/>
        <v>0</v>
      </c>
      <c r="F70" s="787">
        <f t="shared" si="14"/>
        <v>0</v>
      </c>
      <c r="G70" s="787">
        <f t="shared" si="14"/>
        <v>0</v>
      </c>
    </row>
    <row r="71" spans="1:8" ht="14.25" thickBot="1" x14ac:dyDescent="0.3">
      <c r="A71" s="786"/>
      <c r="B71" s="919" t="s">
        <v>371</v>
      </c>
      <c r="C71" s="787">
        <f t="shared" ref="C71:G71" si="15">C44+C70</f>
        <v>119826</v>
      </c>
      <c r="D71" s="787">
        <f t="shared" si="15"/>
        <v>12260</v>
      </c>
      <c r="E71" s="787">
        <f t="shared" si="15"/>
        <v>9503</v>
      </c>
      <c r="F71" s="787">
        <f t="shared" si="15"/>
        <v>10229</v>
      </c>
      <c r="G71" s="787">
        <f t="shared" si="15"/>
        <v>151818</v>
      </c>
    </row>
    <row r="72" spans="1:8" ht="13.5" thickBot="1" x14ac:dyDescent="0.25">
      <c r="A72" s="887" t="s">
        <v>191</v>
      </c>
      <c r="B72" s="810" t="s">
        <v>713</v>
      </c>
      <c r="C72" s="888">
        <f t="shared" ref="C72:G72" si="16">C73+C74+C75+C76</f>
        <v>531</v>
      </c>
      <c r="D72" s="888">
        <f t="shared" si="16"/>
        <v>0</v>
      </c>
      <c r="E72" s="888">
        <f t="shared" si="16"/>
        <v>0</v>
      </c>
      <c r="F72" s="888">
        <f t="shared" si="16"/>
        <v>0</v>
      </c>
      <c r="G72" s="902">
        <f t="shared" si="16"/>
        <v>531</v>
      </c>
    </row>
    <row r="73" spans="1:8" x14ac:dyDescent="0.2">
      <c r="A73" s="824">
        <v>8.1</v>
      </c>
      <c r="B73" s="790" t="s">
        <v>55</v>
      </c>
      <c r="C73" s="7">
        <v>531</v>
      </c>
      <c r="D73" s="1185"/>
      <c r="E73" s="1185"/>
      <c r="F73" s="1185"/>
      <c r="G73" s="841">
        <f>SUM(C73:E73)</f>
        <v>531</v>
      </c>
    </row>
    <row r="74" spans="1:8" x14ac:dyDescent="0.2">
      <c r="A74" s="824">
        <v>8.1999999999999993</v>
      </c>
      <c r="B74" s="790" t="s">
        <v>56</v>
      </c>
      <c r="C74" s="15">
        <v>0</v>
      </c>
      <c r="D74" s="1189"/>
      <c r="E74" s="1189"/>
      <c r="F74" s="1189"/>
      <c r="G74" s="822">
        <v>0</v>
      </c>
    </row>
    <row r="75" spans="1:8" x14ac:dyDescent="0.2">
      <c r="A75" s="846">
        <v>8.3000000000000007</v>
      </c>
      <c r="B75" s="790" t="s">
        <v>57</v>
      </c>
      <c r="C75" s="7"/>
      <c r="D75" s="1185"/>
      <c r="E75" s="1185"/>
      <c r="F75" s="1185"/>
      <c r="G75" s="821">
        <v>0</v>
      </c>
    </row>
    <row r="76" spans="1:8" ht="13.5" thickBot="1" x14ac:dyDescent="0.25">
      <c r="A76" s="824">
        <v>8.4</v>
      </c>
      <c r="B76" s="790" t="s">
        <v>58</v>
      </c>
      <c r="C76" s="6"/>
      <c r="D76" s="1191"/>
      <c r="E76" s="1191"/>
      <c r="F76" s="1191"/>
      <c r="G76" s="822"/>
    </row>
    <row r="77" spans="1:8" ht="13.5" thickBot="1" x14ac:dyDescent="0.25">
      <c r="A77" s="804" t="s">
        <v>192</v>
      </c>
      <c r="B77" s="797" t="s">
        <v>714</v>
      </c>
      <c r="C77" s="889">
        <f t="shared" ref="C77:G77" si="17">C78+C79+C80</f>
        <v>0</v>
      </c>
      <c r="D77" s="889">
        <f t="shared" si="17"/>
        <v>0</v>
      </c>
      <c r="E77" s="889">
        <f t="shared" si="17"/>
        <v>0</v>
      </c>
      <c r="F77" s="889">
        <f t="shared" si="17"/>
        <v>0</v>
      </c>
      <c r="G77" s="889">
        <f t="shared" si="17"/>
        <v>0</v>
      </c>
    </row>
    <row r="78" spans="1:8" ht="12.75" customHeight="1" x14ac:dyDescent="0.25">
      <c r="A78" s="847">
        <v>9.1</v>
      </c>
      <c r="B78" s="793" t="s">
        <v>715</v>
      </c>
      <c r="C78" s="794"/>
      <c r="D78" s="1192"/>
      <c r="E78" s="1192"/>
      <c r="F78" s="1192"/>
      <c r="G78" s="848"/>
    </row>
    <row r="79" spans="1:8" x14ac:dyDescent="0.2">
      <c r="A79" s="849">
        <v>9.1999999999999993</v>
      </c>
      <c r="B79" s="4" t="s">
        <v>716</v>
      </c>
      <c r="C79" s="6">
        <v>0</v>
      </c>
      <c r="D79" s="1191"/>
      <c r="E79" s="1191"/>
      <c r="F79" s="1191"/>
      <c r="G79" s="822">
        <v>0</v>
      </c>
      <c r="H79" s="30"/>
    </row>
    <row r="80" spans="1:8" ht="13.5" thickBot="1" x14ac:dyDescent="0.25">
      <c r="A80" s="849">
        <v>9.3000000000000007</v>
      </c>
      <c r="B80" s="806" t="s">
        <v>717</v>
      </c>
      <c r="C80" s="796"/>
      <c r="D80" s="1193"/>
      <c r="E80" s="1193"/>
      <c r="F80" s="1193"/>
      <c r="G80" s="850"/>
      <c r="H80" s="30"/>
    </row>
    <row r="81" spans="1:15" ht="13.5" thickBot="1" x14ac:dyDescent="0.25">
      <c r="A81" s="805" t="s">
        <v>238</v>
      </c>
      <c r="B81" s="798" t="s">
        <v>765</v>
      </c>
      <c r="C81" s="890">
        <f t="shared" ref="C81:G81" si="18">C82+C83+C84</f>
        <v>6670</v>
      </c>
      <c r="D81" s="890">
        <f t="shared" si="18"/>
        <v>0</v>
      </c>
      <c r="E81" s="890">
        <f t="shared" si="18"/>
        <v>1538</v>
      </c>
      <c r="F81" s="890">
        <f t="shared" si="18"/>
        <v>1734</v>
      </c>
      <c r="G81" s="890">
        <f t="shared" si="18"/>
        <v>9942</v>
      </c>
      <c r="H81" s="30"/>
    </row>
    <row r="82" spans="1:15" x14ac:dyDescent="0.2">
      <c r="A82" s="849">
        <v>10.1</v>
      </c>
      <c r="B82" s="4" t="s">
        <v>718</v>
      </c>
      <c r="C82" s="915"/>
      <c r="D82" s="1194"/>
      <c r="E82" s="1194"/>
      <c r="F82" s="1194"/>
      <c r="G82" s="916"/>
      <c r="H82" s="30"/>
    </row>
    <row r="83" spans="1:15" x14ac:dyDescent="0.2">
      <c r="A83" s="849">
        <v>10.199999999999999</v>
      </c>
      <c r="B83" s="4" t="s">
        <v>719</v>
      </c>
      <c r="C83" s="915"/>
      <c r="D83" s="915"/>
      <c r="E83" s="915"/>
      <c r="F83" s="915"/>
      <c r="G83" s="917"/>
      <c r="H83" s="30"/>
    </row>
    <row r="84" spans="1:15" ht="13.5" thickBot="1" x14ac:dyDescent="0.25">
      <c r="A84" s="912">
        <v>10.3</v>
      </c>
      <c r="B84" s="790" t="s">
        <v>606</v>
      </c>
      <c r="C84" s="915">
        <v>6670</v>
      </c>
      <c r="D84" s="1194"/>
      <c r="E84" s="1194">
        <v>1538</v>
      </c>
      <c r="F84" s="1194">
        <v>1734</v>
      </c>
      <c r="G84" s="918">
        <f>SUM(C84:F84)</f>
        <v>9942</v>
      </c>
      <c r="H84" s="30"/>
    </row>
    <row r="85" spans="1:15" ht="14.25" thickBot="1" x14ac:dyDescent="0.3">
      <c r="A85" s="807" t="s">
        <v>50</v>
      </c>
      <c r="B85" s="799" t="s">
        <v>803</v>
      </c>
      <c r="C85" s="787">
        <f t="shared" ref="C85:G85" si="19">C72+C77+C81</f>
        <v>7201</v>
      </c>
      <c r="D85" s="787">
        <f t="shared" si="19"/>
        <v>0</v>
      </c>
      <c r="E85" s="787">
        <f t="shared" si="19"/>
        <v>1538</v>
      </c>
      <c r="F85" s="787">
        <f t="shared" si="19"/>
        <v>1734</v>
      </c>
      <c r="G85" s="787">
        <f t="shared" si="19"/>
        <v>10473</v>
      </c>
      <c r="H85" s="30"/>
    </row>
    <row r="86" spans="1:15" ht="21.75" customHeight="1" thickBot="1" x14ac:dyDescent="0.3">
      <c r="A86" s="1818" t="s">
        <v>736</v>
      </c>
      <c r="B86" s="1819"/>
      <c r="C86" s="792">
        <f t="shared" ref="C86:G86" si="20">C71+C85</f>
        <v>127027</v>
      </c>
      <c r="D86" s="792">
        <f t="shared" si="20"/>
        <v>12260</v>
      </c>
      <c r="E86" s="792">
        <f t="shared" si="20"/>
        <v>11041</v>
      </c>
      <c r="F86" s="792">
        <f t="shared" si="20"/>
        <v>11963</v>
      </c>
      <c r="G86" s="792">
        <f t="shared" si="20"/>
        <v>162291</v>
      </c>
      <c r="N86" s="1157"/>
      <c r="O86" s="1158"/>
    </row>
    <row r="87" spans="1:15" s="668" customFormat="1" ht="15.75" customHeight="1" x14ac:dyDescent="0.2">
      <c r="A87" s="1811" t="s">
        <v>0</v>
      </c>
      <c r="B87" s="1813" t="s">
        <v>636</v>
      </c>
      <c r="C87" s="1815" t="s">
        <v>996</v>
      </c>
      <c r="D87" s="1815" t="s">
        <v>997</v>
      </c>
      <c r="E87" s="1815" t="s">
        <v>998</v>
      </c>
      <c r="F87" s="1815" t="s">
        <v>999</v>
      </c>
      <c r="G87" s="1809" t="s">
        <v>967</v>
      </c>
      <c r="N87" s="1159"/>
      <c r="O87" s="891"/>
    </row>
    <row r="88" spans="1:15" s="668" customFormat="1" ht="25.5" customHeight="1" x14ac:dyDescent="0.2">
      <c r="A88" s="1820"/>
      <c r="B88" s="1821"/>
      <c r="C88" s="1822"/>
      <c r="D88" s="1822"/>
      <c r="E88" s="1822"/>
      <c r="F88" s="1822"/>
      <c r="G88" s="1823"/>
      <c r="N88" s="1159"/>
      <c r="O88" s="891"/>
    </row>
    <row r="89" spans="1:15" x14ac:dyDescent="0.2">
      <c r="A89" s="861" t="s">
        <v>39</v>
      </c>
      <c r="B89" s="482" t="s">
        <v>761</v>
      </c>
      <c r="C89" s="483">
        <f t="shared" ref="C89:G89" si="21">C90+C99+C100</f>
        <v>127027</v>
      </c>
      <c r="D89" s="483">
        <f t="shared" si="21"/>
        <v>12260</v>
      </c>
      <c r="E89" s="483">
        <f t="shared" si="21"/>
        <v>11041</v>
      </c>
      <c r="F89" s="483">
        <f t="shared" si="21"/>
        <v>11963</v>
      </c>
      <c r="G89" s="483">
        <f t="shared" si="21"/>
        <v>162291</v>
      </c>
      <c r="N89" s="1160"/>
      <c r="O89" s="891"/>
    </row>
    <row r="90" spans="1:15" x14ac:dyDescent="0.2">
      <c r="A90" s="865">
        <v>1.1000000000000001</v>
      </c>
      <c r="B90" s="39" t="s">
        <v>74</v>
      </c>
      <c r="C90" s="23">
        <f>C91+C92+C93+C94</f>
        <v>127027</v>
      </c>
      <c r="D90" s="23">
        <f t="shared" ref="D90:F90" si="22">D91+D92+D93+D94</f>
        <v>12260</v>
      </c>
      <c r="E90" s="23">
        <f t="shared" si="22"/>
        <v>11041</v>
      </c>
      <c r="F90" s="23">
        <f t="shared" si="22"/>
        <v>11963</v>
      </c>
      <c r="G90" s="23">
        <f>G91+G92+G93+G94</f>
        <v>162291</v>
      </c>
      <c r="N90" s="1160"/>
      <c r="O90" s="891"/>
    </row>
    <row r="91" spans="1:15" x14ac:dyDescent="0.2">
      <c r="A91" s="855" t="s">
        <v>3</v>
      </c>
      <c r="B91" s="16" t="s">
        <v>530</v>
      </c>
      <c r="C91" s="40">
        <v>98978</v>
      </c>
      <c r="D91" s="1195">
        <v>10254</v>
      </c>
      <c r="E91" s="40">
        <v>9566</v>
      </c>
      <c r="F91" s="40">
        <v>10345</v>
      </c>
      <c r="G91" s="7">
        <f>SUM(C91:F91)</f>
        <v>129143</v>
      </c>
      <c r="N91" s="1160"/>
      <c r="O91" s="891"/>
    </row>
    <row r="92" spans="1:15" x14ac:dyDescent="0.2">
      <c r="A92" s="855" t="s">
        <v>5</v>
      </c>
      <c r="B92" s="16" t="s">
        <v>529</v>
      </c>
      <c r="C92" s="40">
        <v>11949</v>
      </c>
      <c r="D92" s="1195">
        <v>1333</v>
      </c>
      <c r="E92" s="40">
        <v>1243</v>
      </c>
      <c r="F92" s="40">
        <v>1345</v>
      </c>
      <c r="G92" s="7">
        <f>SUM(C92:F92)</f>
        <v>15870</v>
      </c>
      <c r="N92" s="1160"/>
      <c r="O92" s="891"/>
    </row>
    <row r="93" spans="1:15" x14ac:dyDescent="0.2">
      <c r="A93" s="855" t="s">
        <v>755</v>
      </c>
      <c r="B93" s="17" t="s">
        <v>531</v>
      </c>
      <c r="C93" s="40">
        <v>16100</v>
      </c>
      <c r="D93" s="1195">
        <v>335</v>
      </c>
      <c r="E93" s="1195">
        <v>232</v>
      </c>
      <c r="F93" s="1195">
        <v>273</v>
      </c>
      <c r="G93" s="7">
        <f>SUM(C93:F93)</f>
        <v>16940</v>
      </c>
      <c r="H93" s="8"/>
      <c r="N93" s="1161"/>
      <c r="O93" s="1162"/>
    </row>
    <row r="94" spans="1:15" x14ac:dyDescent="0.2">
      <c r="A94" s="855" t="s">
        <v>777</v>
      </c>
      <c r="B94" s="17" t="s">
        <v>532</v>
      </c>
      <c r="C94" s="40">
        <v>0</v>
      </c>
      <c r="D94" s="40">
        <v>338</v>
      </c>
      <c r="E94" s="40">
        <f t="shared" ref="E94:F94" si="23">E95+E96+E97+E98</f>
        <v>0</v>
      </c>
      <c r="F94" s="40">
        <f t="shared" si="23"/>
        <v>0</v>
      </c>
      <c r="G94" s="856">
        <f>SUM(C94:E94)</f>
        <v>338</v>
      </c>
      <c r="N94" s="1160"/>
      <c r="O94" s="1010"/>
    </row>
    <row r="95" spans="1:15" x14ac:dyDescent="0.2">
      <c r="A95" s="855" t="s">
        <v>804</v>
      </c>
      <c r="B95" s="16" t="s">
        <v>76</v>
      </c>
      <c r="C95" s="40"/>
      <c r="D95" s="1195"/>
      <c r="E95" s="1195"/>
      <c r="F95" s="1195"/>
      <c r="G95" s="827"/>
      <c r="N95" s="1163"/>
      <c r="O95" s="1164"/>
    </row>
    <row r="96" spans="1:15" x14ac:dyDescent="0.2">
      <c r="A96" s="855" t="s">
        <v>805</v>
      </c>
      <c r="B96" s="16" t="s">
        <v>533</v>
      </c>
      <c r="C96" s="40"/>
      <c r="D96" s="1195"/>
      <c r="E96" s="1195"/>
      <c r="F96" s="1195"/>
      <c r="G96" s="827"/>
      <c r="N96" s="1163"/>
      <c r="O96" s="1164"/>
    </row>
    <row r="97" spans="1:15" x14ac:dyDescent="0.2">
      <c r="A97" s="855" t="s">
        <v>806</v>
      </c>
      <c r="B97" s="16" t="s">
        <v>720</v>
      </c>
      <c r="C97" s="40"/>
      <c r="D97" s="1195"/>
      <c r="E97" s="1195"/>
      <c r="F97" s="1195"/>
      <c r="G97" s="827"/>
      <c r="N97" s="1163"/>
      <c r="O97" s="1164"/>
    </row>
    <row r="98" spans="1:15" x14ac:dyDescent="0.2">
      <c r="A98" s="855" t="s">
        <v>807</v>
      </c>
      <c r="B98" s="16" t="s">
        <v>79</v>
      </c>
      <c r="C98" s="40"/>
      <c r="D98" s="1195"/>
      <c r="E98" s="1195"/>
      <c r="F98" s="1195"/>
      <c r="G98" s="827">
        <v>0</v>
      </c>
      <c r="N98" s="1163"/>
      <c r="O98" s="1164"/>
    </row>
    <row r="99" spans="1:15" x14ac:dyDescent="0.2">
      <c r="A99" s="835">
        <v>1.2</v>
      </c>
      <c r="B99" s="12" t="s">
        <v>80</v>
      </c>
      <c r="C99" s="15"/>
      <c r="D99" s="1189"/>
      <c r="E99" s="1189"/>
      <c r="F99" s="1189"/>
      <c r="G99" s="821">
        <v>0</v>
      </c>
      <c r="H99" s="8"/>
      <c r="N99" s="1163"/>
      <c r="O99" s="1164"/>
    </row>
    <row r="100" spans="1:15" x14ac:dyDescent="0.2">
      <c r="A100" s="835">
        <v>1.3</v>
      </c>
      <c r="B100" s="12" t="s">
        <v>721</v>
      </c>
      <c r="C100" s="7"/>
      <c r="D100" s="7"/>
      <c r="E100" s="7"/>
      <c r="F100" s="7"/>
      <c r="G100" s="825"/>
      <c r="N100" s="1163"/>
      <c r="O100" s="1164"/>
    </row>
    <row r="101" spans="1:15" ht="13.5" thickBot="1" x14ac:dyDescent="0.25">
      <c r="A101" s="835">
        <v>1.4</v>
      </c>
      <c r="B101" s="12" t="s">
        <v>82</v>
      </c>
      <c r="C101" s="7"/>
      <c r="D101" s="1185"/>
      <c r="E101" s="1185"/>
      <c r="F101" s="1185"/>
      <c r="G101" s="821">
        <v>0</v>
      </c>
      <c r="N101" s="1165"/>
      <c r="O101" s="1166"/>
    </row>
    <row r="102" spans="1:15" ht="15" customHeight="1" thickBot="1" x14ac:dyDescent="0.3">
      <c r="A102" s="786" t="s">
        <v>83</v>
      </c>
      <c r="B102" s="897" t="s">
        <v>762</v>
      </c>
      <c r="C102" s="898">
        <f>C89+C101</f>
        <v>127027</v>
      </c>
      <c r="D102" s="898">
        <f t="shared" ref="D102:G102" si="24">D89+D101</f>
        <v>12260</v>
      </c>
      <c r="E102" s="898">
        <f t="shared" si="24"/>
        <v>11041</v>
      </c>
      <c r="F102" s="898">
        <f t="shared" si="24"/>
        <v>11963</v>
      </c>
      <c r="G102" s="898">
        <f t="shared" si="24"/>
        <v>162291</v>
      </c>
      <c r="N102" s="1159"/>
      <c r="O102" s="891"/>
    </row>
    <row r="103" spans="1:15" ht="16.5" customHeight="1" x14ac:dyDescent="0.2">
      <c r="A103" s="833" t="s">
        <v>17</v>
      </c>
      <c r="B103" s="488" t="s">
        <v>87</v>
      </c>
      <c r="C103" s="1204">
        <f t="shared" ref="C103:G103" si="25">C104+C109+C112++C113+C114</f>
        <v>0</v>
      </c>
      <c r="D103" s="1204">
        <f t="shared" si="25"/>
        <v>0</v>
      </c>
      <c r="E103" s="1204">
        <f t="shared" si="25"/>
        <v>0</v>
      </c>
      <c r="F103" s="1204">
        <f t="shared" si="25"/>
        <v>0</v>
      </c>
      <c r="G103" s="913">
        <f t="shared" si="25"/>
        <v>0</v>
      </c>
      <c r="N103" s="1167"/>
      <c r="O103" s="1162"/>
    </row>
    <row r="104" spans="1:15" x14ac:dyDescent="0.2">
      <c r="A104" s="849">
        <v>2.1</v>
      </c>
      <c r="B104" s="41" t="s">
        <v>88</v>
      </c>
      <c r="C104" s="5">
        <f t="shared" ref="C104:F104" si="26">C105+C107</f>
        <v>0</v>
      </c>
      <c r="D104" s="5">
        <f t="shared" si="26"/>
        <v>0</v>
      </c>
      <c r="E104" s="5">
        <f t="shared" si="26"/>
        <v>0</v>
      </c>
      <c r="F104" s="5">
        <f t="shared" si="26"/>
        <v>0</v>
      </c>
      <c r="G104" s="820">
        <f>SUM(C104:E104)</f>
        <v>0</v>
      </c>
      <c r="N104" s="1168"/>
      <c r="O104" s="1010"/>
    </row>
    <row r="105" spans="1:15" x14ac:dyDescent="0.2">
      <c r="A105" s="857" t="s">
        <v>20</v>
      </c>
      <c r="B105" s="16" t="s">
        <v>534</v>
      </c>
      <c r="C105" s="6">
        <v>0</v>
      </c>
      <c r="D105" s="1191"/>
      <c r="E105" s="1191"/>
      <c r="F105" s="1191"/>
      <c r="G105" s="821">
        <v>0</v>
      </c>
      <c r="N105" s="1168"/>
      <c r="O105" s="891"/>
    </row>
    <row r="106" spans="1:15" x14ac:dyDescent="0.2">
      <c r="A106" s="857" t="s">
        <v>790</v>
      </c>
      <c r="B106" s="16" t="s">
        <v>722</v>
      </c>
      <c r="C106" s="6"/>
      <c r="D106" s="1191"/>
      <c r="E106" s="1191"/>
      <c r="F106" s="1191"/>
      <c r="G106" s="821"/>
      <c r="N106" s="1168"/>
      <c r="O106" s="891"/>
    </row>
    <row r="107" spans="1:15" x14ac:dyDescent="0.2">
      <c r="A107" s="849">
        <v>2.2000000000000002</v>
      </c>
      <c r="B107" s="41" t="s">
        <v>89</v>
      </c>
      <c r="C107" s="15">
        <v>0</v>
      </c>
      <c r="D107" s="1189"/>
      <c r="E107" s="1189"/>
      <c r="F107" s="1189"/>
      <c r="G107" s="839">
        <f>SUM(C107:E107)</f>
        <v>0</v>
      </c>
      <c r="N107" s="1168"/>
      <c r="O107" s="891"/>
    </row>
    <row r="108" spans="1:15" x14ac:dyDescent="0.2">
      <c r="A108" s="849" t="s">
        <v>795</v>
      </c>
      <c r="B108" s="41" t="s">
        <v>723</v>
      </c>
      <c r="C108" s="15"/>
      <c r="D108" s="1189"/>
      <c r="E108" s="1189"/>
      <c r="F108" s="1189"/>
      <c r="G108" s="839"/>
      <c r="N108" s="1168"/>
      <c r="O108" s="891"/>
    </row>
    <row r="109" spans="1:15" x14ac:dyDescent="0.2">
      <c r="A109" s="835">
        <v>2.2000000000000002</v>
      </c>
      <c r="B109" s="4" t="s">
        <v>90</v>
      </c>
      <c r="C109" s="15">
        <f t="shared" ref="C109:G109" si="27">C110+C111</f>
        <v>0</v>
      </c>
      <c r="D109" s="15">
        <f t="shared" si="27"/>
        <v>0</v>
      </c>
      <c r="E109" s="15">
        <f t="shared" si="27"/>
        <v>0</v>
      </c>
      <c r="F109" s="15">
        <f t="shared" si="27"/>
        <v>0</v>
      </c>
      <c r="G109" s="839">
        <f t="shared" si="27"/>
        <v>0</v>
      </c>
      <c r="N109" s="1168"/>
      <c r="O109" s="891"/>
    </row>
    <row r="110" spans="1:15" x14ac:dyDescent="0.2">
      <c r="A110" s="855" t="s">
        <v>809</v>
      </c>
      <c r="B110" s="16" t="s">
        <v>91</v>
      </c>
      <c r="C110" s="6">
        <v>0</v>
      </c>
      <c r="D110" s="1191"/>
      <c r="E110" s="1191"/>
      <c r="F110" s="1191"/>
      <c r="G110" s="827">
        <v>0</v>
      </c>
      <c r="N110" s="1168"/>
      <c r="O110" s="1010"/>
    </row>
    <row r="111" spans="1:15" x14ac:dyDescent="0.2">
      <c r="A111" s="855" t="s">
        <v>810</v>
      </c>
      <c r="B111" s="16" t="s">
        <v>92</v>
      </c>
      <c r="C111" s="6">
        <v>0</v>
      </c>
      <c r="D111" s="1191"/>
      <c r="E111" s="1191"/>
      <c r="F111" s="1191"/>
      <c r="G111" s="827">
        <v>0</v>
      </c>
      <c r="N111" s="1168"/>
      <c r="O111" s="1010"/>
    </row>
    <row r="112" spans="1:15" x14ac:dyDescent="0.2">
      <c r="A112" s="835">
        <v>2.4</v>
      </c>
      <c r="B112" s="12" t="s">
        <v>93</v>
      </c>
      <c r="C112" s="6">
        <v>0</v>
      </c>
      <c r="D112" s="1191"/>
      <c r="E112" s="1191"/>
      <c r="F112" s="1191"/>
      <c r="G112" s="821">
        <v>0</v>
      </c>
      <c r="N112" s="1168"/>
      <c r="O112" s="1010"/>
    </row>
    <row r="113" spans="1:15" x14ac:dyDescent="0.2">
      <c r="A113" s="835">
        <v>2.5</v>
      </c>
      <c r="B113" s="12" t="s">
        <v>637</v>
      </c>
      <c r="C113" s="6">
        <v>0</v>
      </c>
      <c r="D113" s="1191"/>
      <c r="E113" s="1191"/>
      <c r="F113" s="1191"/>
      <c r="G113" s="821"/>
      <c r="N113" s="1168"/>
      <c r="O113" s="1010"/>
    </row>
    <row r="114" spans="1:15" ht="13.5" x14ac:dyDescent="0.25">
      <c r="A114" s="858" t="s">
        <v>811</v>
      </c>
      <c r="B114" s="24" t="s">
        <v>535</v>
      </c>
      <c r="C114" s="29">
        <v>0</v>
      </c>
      <c r="D114" s="1196"/>
      <c r="E114" s="1196"/>
      <c r="F114" s="1196"/>
      <c r="G114" s="853"/>
      <c r="N114" s="1169"/>
      <c r="O114" s="1170"/>
    </row>
    <row r="115" spans="1:15" ht="13.5" x14ac:dyDescent="0.25">
      <c r="A115" s="859" t="s">
        <v>49</v>
      </c>
      <c r="B115" s="489" t="s">
        <v>808</v>
      </c>
      <c r="C115" s="493">
        <f>C103</f>
        <v>0</v>
      </c>
      <c r="D115" s="493">
        <f t="shared" ref="D115:G115" si="28">D103</f>
        <v>0</v>
      </c>
      <c r="E115" s="493">
        <f t="shared" si="28"/>
        <v>0</v>
      </c>
      <c r="F115" s="493">
        <f t="shared" si="28"/>
        <v>0</v>
      </c>
      <c r="G115" s="493">
        <f t="shared" si="28"/>
        <v>0</v>
      </c>
      <c r="N115" s="1171"/>
      <c r="O115" s="1172"/>
    </row>
    <row r="116" spans="1:15" x14ac:dyDescent="0.2">
      <c r="A116" s="1635" t="s">
        <v>94</v>
      </c>
      <c r="B116" s="1636"/>
      <c r="C116" s="483">
        <f>C102+C115</f>
        <v>127027</v>
      </c>
      <c r="D116" s="483">
        <f t="shared" ref="D116:G116" si="29">D102+D115</f>
        <v>12260</v>
      </c>
      <c r="E116" s="483">
        <f t="shared" si="29"/>
        <v>11041</v>
      </c>
      <c r="F116" s="483">
        <f t="shared" si="29"/>
        <v>11963</v>
      </c>
      <c r="G116" s="483">
        <f t="shared" si="29"/>
        <v>162291</v>
      </c>
      <c r="N116" s="1173"/>
      <c r="O116" s="891"/>
    </row>
    <row r="117" spans="1:15" x14ac:dyDescent="0.2">
      <c r="A117" s="862" t="s">
        <v>81</v>
      </c>
      <c r="B117" s="789" t="s">
        <v>724</v>
      </c>
      <c r="C117" s="494">
        <f t="shared" ref="C117:G117" si="30">C118+C119+C120</f>
        <v>0</v>
      </c>
      <c r="D117" s="1197"/>
      <c r="E117" s="1197"/>
      <c r="F117" s="1197"/>
      <c r="G117" s="914">
        <f t="shared" si="30"/>
        <v>0</v>
      </c>
      <c r="N117" s="1160"/>
      <c r="O117" s="891"/>
    </row>
    <row r="118" spans="1:15" x14ac:dyDescent="0.2">
      <c r="A118" s="844">
        <v>3.1</v>
      </c>
      <c r="B118" s="4" t="s">
        <v>725</v>
      </c>
      <c r="C118" s="28">
        <v>0</v>
      </c>
      <c r="D118" s="1198"/>
      <c r="E118" s="1198"/>
      <c r="F118" s="1198"/>
      <c r="G118" s="845">
        <v>0</v>
      </c>
      <c r="N118" s="1160"/>
      <c r="O118" s="891"/>
    </row>
    <row r="119" spans="1:15" x14ac:dyDescent="0.2">
      <c r="A119" s="824">
        <v>3.2</v>
      </c>
      <c r="B119" s="4" t="s">
        <v>726</v>
      </c>
      <c r="C119" s="6">
        <v>0</v>
      </c>
      <c r="D119" s="1191"/>
      <c r="E119" s="1191"/>
      <c r="F119" s="1191"/>
      <c r="G119" s="841">
        <v>0</v>
      </c>
      <c r="N119" s="1160"/>
      <c r="O119" s="891"/>
    </row>
    <row r="120" spans="1:15" ht="15.75" customHeight="1" thickBot="1" x14ac:dyDescent="0.25">
      <c r="A120" s="824">
        <v>3.3</v>
      </c>
      <c r="B120" s="4" t="s">
        <v>727</v>
      </c>
      <c r="C120" s="6">
        <v>0</v>
      </c>
      <c r="D120" s="1191"/>
      <c r="E120" s="1191"/>
      <c r="F120" s="1191"/>
      <c r="G120" s="841">
        <v>0</v>
      </c>
      <c r="N120" s="1160"/>
      <c r="O120" s="891"/>
    </row>
    <row r="121" spans="1:15" ht="13.5" thickBot="1" x14ac:dyDescent="0.25">
      <c r="A121" s="809" t="s">
        <v>166</v>
      </c>
      <c r="B121" s="810" t="s">
        <v>728</v>
      </c>
      <c r="C121" s="888">
        <f t="shared" ref="C121:G121" si="31">C122+C123+C124+C125</f>
        <v>0</v>
      </c>
      <c r="D121" s="888">
        <f t="shared" si="31"/>
        <v>0</v>
      </c>
      <c r="E121" s="888">
        <f t="shared" si="31"/>
        <v>0</v>
      </c>
      <c r="F121" s="888">
        <f t="shared" si="31"/>
        <v>0</v>
      </c>
      <c r="G121" s="902">
        <f t="shared" si="31"/>
        <v>0</v>
      </c>
      <c r="N121" s="1160"/>
      <c r="O121" s="891"/>
    </row>
    <row r="122" spans="1:15" x14ac:dyDescent="0.2">
      <c r="A122" s="847">
        <v>4.0999999999999996</v>
      </c>
      <c r="B122" s="793" t="s">
        <v>729</v>
      </c>
      <c r="C122" s="793"/>
      <c r="D122" s="971"/>
      <c r="E122" s="971"/>
      <c r="F122" s="971"/>
      <c r="G122" s="909"/>
      <c r="N122" s="1160"/>
      <c r="O122" s="891"/>
    </row>
    <row r="123" spans="1:15" x14ac:dyDescent="0.2">
      <c r="A123" s="847">
        <v>4.2</v>
      </c>
      <c r="B123" s="793" t="s">
        <v>730</v>
      </c>
      <c r="C123" s="793"/>
      <c r="D123" s="971"/>
      <c r="E123" s="971"/>
      <c r="F123" s="971"/>
      <c r="G123" s="909"/>
      <c r="N123" s="1171"/>
      <c r="O123" s="1172"/>
    </row>
    <row r="124" spans="1:15" x14ac:dyDescent="0.2">
      <c r="A124" s="847">
        <v>4.3</v>
      </c>
      <c r="B124" s="793" t="s">
        <v>731</v>
      </c>
      <c r="C124" s="793"/>
      <c r="D124" s="971"/>
      <c r="E124" s="971"/>
      <c r="F124" s="971"/>
      <c r="G124" s="909"/>
      <c r="N124" s="1174"/>
      <c r="O124" s="905"/>
    </row>
    <row r="125" spans="1:15" x14ac:dyDescent="0.2">
      <c r="A125" s="823">
        <v>4.4000000000000004</v>
      </c>
      <c r="B125" s="24" t="s">
        <v>607</v>
      </c>
      <c r="C125" s="907"/>
      <c r="D125" s="1199"/>
      <c r="E125" s="1199"/>
      <c r="F125" s="1199"/>
      <c r="G125" s="908"/>
      <c r="N125" s="1174"/>
      <c r="O125" s="905"/>
    </row>
    <row r="126" spans="1:15" ht="13.5" x14ac:dyDescent="0.25">
      <c r="A126" s="863" t="s">
        <v>50</v>
      </c>
      <c r="B126" s="801" t="s">
        <v>812</v>
      </c>
      <c r="C126" s="490">
        <f t="shared" ref="C126:G126" si="32">C117+C121</f>
        <v>0</v>
      </c>
      <c r="D126" s="490">
        <f t="shared" si="32"/>
        <v>0</v>
      </c>
      <c r="E126" s="490">
        <f t="shared" si="32"/>
        <v>0</v>
      </c>
      <c r="F126" s="490">
        <f t="shared" si="32"/>
        <v>0</v>
      </c>
      <c r="G126" s="864">
        <f t="shared" si="32"/>
        <v>0</v>
      </c>
      <c r="N126" s="1174"/>
      <c r="O126" s="905"/>
    </row>
    <row r="127" spans="1:15" ht="16.5" customHeight="1" thickBot="1" x14ac:dyDescent="0.3">
      <c r="A127" s="1824" t="s">
        <v>764</v>
      </c>
      <c r="B127" s="1825"/>
      <c r="C127" s="493">
        <f t="shared" ref="C127:G127" si="33">C116+C126</f>
        <v>127027</v>
      </c>
      <c r="D127" s="493">
        <f t="shared" si="33"/>
        <v>12260</v>
      </c>
      <c r="E127" s="493">
        <f t="shared" si="33"/>
        <v>11041</v>
      </c>
      <c r="F127" s="493">
        <f t="shared" si="33"/>
        <v>11963</v>
      </c>
      <c r="G127" s="493">
        <f t="shared" si="33"/>
        <v>162291</v>
      </c>
      <c r="N127" s="1175"/>
      <c r="O127" s="1176"/>
    </row>
    <row r="128" spans="1:15" ht="16.5" hidden="1" thickBot="1" x14ac:dyDescent="0.3">
      <c r="A128" s="1648" t="s">
        <v>99</v>
      </c>
      <c r="B128" s="1649"/>
      <c r="C128" s="1649"/>
      <c r="D128" s="1649"/>
      <c r="E128" s="1649"/>
      <c r="F128" s="1649"/>
      <c r="G128" s="1650"/>
      <c r="N128" s="1174"/>
      <c r="O128" s="905"/>
    </row>
    <row r="129" spans="1:15" ht="13.5" hidden="1" thickBot="1" x14ac:dyDescent="0.25">
      <c r="A129" s="865"/>
      <c r="B129" s="32" t="s">
        <v>100</v>
      </c>
      <c r="C129" s="28">
        <v>6240</v>
      </c>
      <c r="D129" s="1198"/>
      <c r="E129" s="1198"/>
      <c r="F129" s="1198"/>
      <c r="G129" s="845"/>
      <c r="N129" s="1174"/>
      <c r="O129" s="905"/>
    </row>
    <row r="130" spans="1:15" ht="13.5" hidden="1" thickBot="1" x14ac:dyDescent="0.25">
      <c r="A130" s="866"/>
      <c r="B130" s="33" t="s">
        <v>101</v>
      </c>
      <c r="C130" s="34">
        <v>421401</v>
      </c>
      <c r="D130" s="1200"/>
      <c r="E130" s="1200"/>
      <c r="F130" s="1200"/>
      <c r="G130" s="867"/>
      <c r="N130" s="1174"/>
      <c r="O130" s="905"/>
    </row>
    <row r="131" spans="1:15" ht="13.5" hidden="1" thickBot="1" x14ac:dyDescent="0.25">
      <c r="A131" s="1651" t="s">
        <v>102</v>
      </c>
      <c r="B131" s="1652"/>
      <c r="C131" s="26">
        <v>427641</v>
      </c>
      <c r="D131" s="1201"/>
      <c r="E131" s="1201"/>
      <c r="F131" s="1201"/>
      <c r="G131" s="868">
        <v>0</v>
      </c>
      <c r="N131" s="1171"/>
      <c r="O131" s="1172"/>
    </row>
    <row r="132" spans="1:15" ht="13.5" hidden="1" thickBot="1" x14ac:dyDescent="0.25">
      <c r="A132" s="869"/>
      <c r="B132" s="35" t="s">
        <v>98</v>
      </c>
      <c r="C132" s="26">
        <v>2613</v>
      </c>
      <c r="D132" s="1201"/>
      <c r="E132" s="1201"/>
      <c r="F132" s="1201"/>
      <c r="G132" s="868"/>
      <c r="N132" s="1174"/>
      <c r="O132" s="905"/>
    </row>
    <row r="133" spans="1:15" ht="13.5" hidden="1" thickBot="1" x14ac:dyDescent="0.25">
      <c r="A133" s="870"/>
      <c r="B133" s="36" t="s">
        <v>103</v>
      </c>
      <c r="C133" s="34">
        <v>430254</v>
      </c>
      <c r="D133" s="1200"/>
      <c r="E133" s="1200"/>
      <c r="F133" s="1200"/>
      <c r="G133" s="867">
        <v>0</v>
      </c>
      <c r="N133" s="1174"/>
      <c r="O133" s="905"/>
    </row>
    <row r="134" spans="1:15" ht="13.5" hidden="1" thickBot="1" x14ac:dyDescent="0.25">
      <c r="A134" s="1653" t="s">
        <v>104</v>
      </c>
      <c r="B134" s="1654"/>
      <c r="C134" s="26">
        <v>21180670</v>
      </c>
      <c r="D134" s="1201"/>
      <c r="E134" s="1201"/>
      <c r="F134" s="1201"/>
      <c r="G134" s="868">
        <v>11695338</v>
      </c>
      <c r="N134" s="1174"/>
      <c r="O134" s="905"/>
    </row>
    <row r="135" spans="1:15" ht="2.25" hidden="1" customHeight="1" thickBot="1" x14ac:dyDescent="0.25">
      <c r="A135" s="871"/>
      <c r="B135" s="891"/>
      <c r="C135" s="892"/>
      <c r="D135" s="892"/>
      <c r="E135" s="892"/>
      <c r="F135" s="892"/>
      <c r="G135" s="825"/>
      <c r="N135" s="1174"/>
      <c r="O135" s="905"/>
    </row>
    <row r="136" spans="1:15" ht="4.5" hidden="1" customHeight="1" thickBot="1" x14ac:dyDescent="0.25">
      <c r="A136" s="872"/>
      <c r="B136" s="905"/>
      <c r="C136" s="906"/>
      <c r="D136" s="906"/>
      <c r="E136" s="906"/>
      <c r="F136" s="906"/>
      <c r="G136" s="873"/>
      <c r="N136" s="1171"/>
      <c r="O136" s="1172"/>
    </row>
    <row r="137" spans="1:15" ht="13.5" hidden="1" thickBot="1" x14ac:dyDescent="0.25">
      <c r="A137" s="872"/>
      <c r="B137" s="905"/>
      <c r="C137" s="906"/>
      <c r="D137" s="906"/>
      <c r="E137" s="906"/>
      <c r="F137" s="906"/>
      <c r="G137" s="873"/>
      <c r="N137" s="1174"/>
      <c r="O137" s="905"/>
    </row>
    <row r="138" spans="1:15" ht="13.5" hidden="1" thickBot="1" x14ac:dyDescent="0.25">
      <c r="A138" s="874"/>
      <c r="B138" s="905"/>
      <c r="C138" s="905"/>
      <c r="D138" s="905"/>
      <c r="E138" s="905"/>
      <c r="F138" s="905"/>
      <c r="G138" s="875"/>
      <c r="N138" s="1174"/>
      <c r="O138" s="905"/>
    </row>
    <row r="139" spans="1:15" ht="13.5" hidden="1" thickBot="1" x14ac:dyDescent="0.25">
      <c r="A139" s="876"/>
      <c r="G139" s="877"/>
      <c r="N139" s="1174"/>
      <c r="O139" s="905"/>
    </row>
    <row r="140" spans="1:15" ht="6" hidden="1" customHeight="1" thickBot="1" x14ac:dyDescent="0.3">
      <c r="A140" s="876"/>
      <c r="G140" s="877"/>
      <c r="N140" s="1169"/>
      <c r="O140" s="1177"/>
    </row>
    <row r="141" spans="1:15" ht="14.25" thickBot="1" x14ac:dyDescent="0.3">
      <c r="A141" s="1643" t="s">
        <v>733</v>
      </c>
      <c r="B141" s="1644"/>
      <c r="C141" s="1644"/>
      <c r="D141" s="1644"/>
      <c r="E141" s="1644"/>
      <c r="F141" s="1644"/>
      <c r="G141" s="1645"/>
      <c r="N141" s="1169"/>
      <c r="O141" s="1169"/>
    </row>
    <row r="142" spans="1:15" x14ac:dyDescent="0.2">
      <c r="A142" s="878" t="s">
        <v>39</v>
      </c>
      <c r="B142" s="800" t="s">
        <v>734</v>
      </c>
      <c r="C142" s="910">
        <f>C71-C116</f>
        <v>-7201</v>
      </c>
      <c r="D142" s="910">
        <f t="shared" ref="D142:G142" si="34">D71-D116</f>
        <v>0</v>
      </c>
      <c r="E142" s="910">
        <f t="shared" si="34"/>
        <v>-1538</v>
      </c>
      <c r="F142" s="910">
        <f t="shared" si="34"/>
        <v>-1734</v>
      </c>
      <c r="G142" s="910">
        <f t="shared" si="34"/>
        <v>-10473</v>
      </c>
      <c r="N142" s="1178"/>
      <c r="O142" s="1179"/>
    </row>
    <row r="143" spans="1:15" ht="13.5" thickBot="1" x14ac:dyDescent="0.25">
      <c r="A143" s="879" t="s">
        <v>17</v>
      </c>
      <c r="B143" s="880" t="s">
        <v>735</v>
      </c>
      <c r="C143" s="911">
        <f>C85-C126</f>
        <v>7201</v>
      </c>
      <c r="D143" s="911">
        <f t="shared" ref="D143:G143" si="35">D85-D126</f>
        <v>0</v>
      </c>
      <c r="E143" s="911">
        <f t="shared" si="35"/>
        <v>1538</v>
      </c>
      <c r="F143" s="911">
        <f t="shared" si="35"/>
        <v>1734</v>
      </c>
      <c r="G143" s="911">
        <f t="shared" si="35"/>
        <v>10473</v>
      </c>
      <c r="N143" s="1160"/>
      <c r="O143" s="905"/>
    </row>
    <row r="144" spans="1:15" ht="15.75" x14ac:dyDescent="0.25">
      <c r="B144" s="45"/>
      <c r="G144" s="30"/>
      <c r="N144" s="1160"/>
      <c r="O144" s="905"/>
    </row>
    <row r="145" spans="2:15" ht="15.75" x14ac:dyDescent="0.25">
      <c r="B145" s="44"/>
      <c r="G145" s="30"/>
      <c r="N145" s="1168"/>
      <c r="O145" s="905"/>
    </row>
    <row r="146" spans="2:15" ht="15.75" x14ac:dyDescent="0.25">
      <c r="B146" s="44"/>
      <c r="N146" s="1160"/>
      <c r="O146" s="905"/>
    </row>
    <row r="147" spans="2:15" ht="15.75" x14ac:dyDescent="0.25">
      <c r="B147" s="44"/>
      <c r="N147" s="1171"/>
      <c r="O147" s="905"/>
    </row>
    <row r="148" spans="2:15" ht="15.75" x14ac:dyDescent="0.25">
      <c r="B148" s="44"/>
      <c r="G148" s="30"/>
      <c r="N148" s="1180"/>
      <c r="O148" s="1181"/>
    </row>
    <row r="149" spans="2:15" ht="15.75" x14ac:dyDescent="0.25">
      <c r="B149" s="44"/>
      <c r="G149" s="30"/>
      <c r="N149" s="1174"/>
      <c r="O149" s="905"/>
    </row>
    <row r="150" spans="2:15" ht="15.75" x14ac:dyDescent="0.25">
      <c r="B150" s="44"/>
      <c r="N150" s="1174"/>
      <c r="O150" s="905"/>
    </row>
    <row r="151" spans="2:15" ht="15.75" x14ac:dyDescent="0.25">
      <c r="B151" s="44"/>
      <c r="N151" s="1171"/>
      <c r="O151" s="1172"/>
    </row>
    <row r="152" spans="2:15" ht="15.75" x14ac:dyDescent="0.25">
      <c r="B152" s="46"/>
      <c r="N152" s="1174"/>
      <c r="O152" s="905"/>
    </row>
    <row r="153" spans="2:15" ht="15.75" x14ac:dyDescent="0.25">
      <c r="B153" s="46"/>
      <c r="N153" s="1174"/>
      <c r="O153" s="905"/>
    </row>
    <row r="154" spans="2:15" ht="15.75" x14ac:dyDescent="0.25">
      <c r="B154" s="46"/>
      <c r="N154" s="1174"/>
      <c r="O154" s="905"/>
    </row>
    <row r="155" spans="2:15" ht="15.75" x14ac:dyDescent="0.25">
      <c r="B155" s="47"/>
      <c r="N155" s="1169"/>
      <c r="O155" s="1177"/>
    </row>
    <row r="156" spans="2:15" ht="15.75" x14ac:dyDescent="0.25">
      <c r="B156" s="45"/>
      <c r="G156" s="30"/>
      <c r="N156" s="1630"/>
      <c r="O156" s="1630"/>
    </row>
    <row r="157" spans="2:15" ht="15.75" x14ac:dyDescent="0.25">
      <c r="B157" s="45"/>
      <c r="G157" s="30"/>
    </row>
    <row r="158" spans="2:15" ht="15.75" x14ac:dyDescent="0.25">
      <c r="B158" s="45"/>
      <c r="G158" s="30"/>
    </row>
    <row r="159" spans="2:15" ht="15.75" x14ac:dyDescent="0.25">
      <c r="B159" s="45"/>
    </row>
    <row r="160" spans="2:15" ht="15.75" x14ac:dyDescent="0.25">
      <c r="B160" s="48"/>
      <c r="G160" s="30"/>
    </row>
    <row r="161" spans="2:7" ht="15.75" x14ac:dyDescent="0.25">
      <c r="B161" s="48"/>
      <c r="G161" s="30"/>
    </row>
    <row r="162" spans="2:7" ht="15.75" x14ac:dyDescent="0.25">
      <c r="B162" s="48"/>
      <c r="G162" s="30"/>
    </row>
    <row r="163" spans="2:7" ht="15.75" x14ac:dyDescent="0.25">
      <c r="B163" s="48"/>
      <c r="G163" s="30"/>
    </row>
    <row r="164" spans="2:7" ht="15.75" x14ac:dyDescent="0.25">
      <c r="B164" s="48"/>
      <c r="G164" s="30"/>
    </row>
    <row r="165" spans="2:7" ht="15.75" x14ac:dyDescent="0.25">
      <c r="B165" s="48"/>
    </row>
    <row r="166" spans="2:7" ht="15.75" x14ac:dyDescent="0.25">
      <c r="B166" s="48"/>
    </row>
    <row r="167" spans="2:7" ht="15.75" x14ac:dyDescent="0.25">
      <c r="B167" s="48"/>
      <c r="G167" s="30"/>
    </row>
    <row r="168" spans="2:7" ht="15.75" x14ac:dyDescent="0.25">
      <c r="B168" s="44"/>
      <c r="G168" s="30"/>
    </row>
    <row r="169" spans="2:7" ht="15.75" x14ac:dyDescent="0.25">
      <c r="B169" s="44"/>
      <c r="G169" s="30"/>
    </row>
    <row r="170" spans="2:7" ht="15.75" x14ac:dyDescent="0.25">
      <c r="B170" s="47"/>
    </row>
    <row r="171" spans="2:7" ht="15.75" x14ac:dyDescent="0.25">
      <c r="B171" s="47"/>
    </row>
    <row r="172" spans="2:7" ht="15.75" x14ac:dyDescent="0.25">
      <c r="B172" s="47"/>
    </row>
    <row r="173" spans="2:7" ht="15.75" x14ac:dyDescent="0.25">
      <c r="B173" s="44"/>
    </row>
    <row r="174" spans="2:7" ht="15.75" x14ac:dyDescent="0.25">
      <c r="B174" s="44"/>
    </row>
    <row r="175" spans="2:7" ht="15.75" x14ac:dyDescent="0.25">
      <c r="B175" s="49"/>
      <c r="G175" s="30"/>
    </row>
    <row r="176" spans="2:7" ht="15.75" x14ac:dyDescent="0.25">
      <c r="B176" s="49"/>
      <c r="G176" s="30"/>
    </row>
    <row r="177" spans="2:7" ht="15.75" x14ac:dyDescent="0.25">
      <c r="B177" s="49"/>
      <c r="G177" s="30"/>
    </row>
    <row r="178" spans="2:7" ht="15.75" x14ac:dyDescent="0.25">
      <c r="B178" s="50"/>
      <c r="G178" s="30"/>
    </row>
    <row r="179" spans="2:7" ht="15.75" x14ac:dyDescent="0.25">
      <c r="B179" s="50"/>
      <c r="G179" s="30"/>
    </row>
    <row r="180" spans="2:7" ht="15.75" x14ac:dyDescent="0.25">
      <c r="B180" s="50"/>
    </row>
    <row r="181" spans="2:7" ht="15.75" x14ac:dyDescent="0.25">
      <c r="B181" s="50"/>
    </row>
    <row r="182" spans="2:7" ht="15.75" x14ac:dyDescent="0.25">
      <c r="B182" s="47"/>
    </row>
    <row r="183" spans="2:7" ht="15.75" x14ac:dyDescent="0.25">
      <c r="B183" s="47"/>
    </row>
    <row r="184" spans="2:7" ht="15.75" x14ac:dyDescent="0.25">
      <c r="B184" s="47"/>
    </row>
    <row r="185" spans="2:7" ht="15.75" x14ac:dyDescent="0.25">
      <c r="B185" s="47"/>
      <c r="G185" s="30"/>
    </row>
  </sheetData>
  <mergeCells count="15">
    <mergeCell ref="A86:B86"/>
    <mergeCell ref="A87:A88"/>
    <mergeCell ref="B87:B88"/>
    <mergeCell ref="C87:C88"/>
    <mergeCell ref="D87:D88"/>
    <mergeCell ref="A141:G141"/>
    <mergeCell ref="N156:O156"/>
    <mergeCell ref="G87:G88"/>
    <mergeCell ref="A116:B116"/>
    <mergeCell ref="A127:B127"/>
    <mergeCell ref="A128:G128"/>
    <mergeCell ref="A131:B131"/>
    <mergeCell ref="A134:B134"/>
    <mergeCell ref="E87:E88"/>
    <mergeCell ref="F87:F88"/>
  </mergeCells>
  <printOptions horizontalCentered="1" gridLines="1"/>
  <pageMargins left="0.98425196850393704" right="0.98425196850393704" top="0.98425196850393704" bottom="0.98425196850393704" header="0.51181102362204722" footer="0.51181102362204722"/>
  <pageSetup paperSize="9" scale="98" fitToHeight="0" orientation="landscape" blackAndWhite="1" verticalDpi="300" r:id="rId1"/>
  <headerFooter scaleWithDoc="0" alignWithMargins="0">
    <oddHeader>&amp;L&amp;8 23. melléklet 
&amp;CSimontornya Város Önkormányzata 2025. évi bevétel - kiadás mérlege</oddHeader>
    <oddFooter>&amp;L&amp;"Times New Roman CE,Normál"&amp;D/&amp;T</oddFooter>
  </headerFooter>
  <rowBreaks count="1" manualBreakCount="1">
    <brk id="86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tabSelected="1" topLeftCell="A25" zoomScaleNormal="100" workbookViewId="0">
      <selection activeCell="I2" sqref="I2"/>
    </sheetView>
  </sheetViews>
  <sheetFormatPr defaultRowHeight="15" x14ac:dyDescent="0.25"/>
  <cols>
    <col min="1" max="1" width="10.42578125" style="1471" customWidth="1"/>
    <col min="2" max="2" width="65.7109375" style="1471" customWidth="1"/>
    <col min="3" max="3" width="13.5703125" style="1471" customWidth="1"/>
    <col min="4" max="4" width="13.7109375" style="1471" customWidth="1"/>
    <col min="5" max="5" width="60.42578125" style="1471" customWidth="1"/>
    <col min="6" max="6" width="11.85546875" style="1471" customWidth="1"/>
    <col min="7" max="252" width="9.140625" style="1471"/>
    <col min="253" max="253" width="12.42578125" style="1471" customWidth="1"/>
    <col min="254" max="254" width="65.7109375" style="1471" customWidth="1"/>
    <col min="255" max="255" width="19.28515625" style="1471" customWidth="1"/>
    <col min="256" max="508" width="9.140625" style="1471"/>
    <col min="509" max="509" width="12.42578125" style="1471" customWidth="1"/>
    <col min="510" max="510" width="65.7109375" style="1471" customWidth="1"/>
    <col min="511" max="511" width="19.28515625" style="1471" customWidth="1"/>
    <col min="512" max="764" width="9.140625" style="1471"/>
    <col min="765" max="765" width="12.42578125" style="1471" customWidth="1"/>
    <col min="766" max="766" width="65.7109375" style="1471" customWidth="1"/>
    <col min="767" max="767" width="19.28515625" style="1471" customWidth="1"/>
    <col min="768" max="1020" width="9.140625" style="1471"/>
    <col min="1021" max="1021" width="12.42578125" style="1471" customWidth="1"/>
    <col min="1022" max="1022" width="65.7109375" style="1471" customWidth="1"/>
    <col min="1023" max="1023" width="19.28515625" style="1471" customWidth="1"/>
    <col min="1024" max="1276" width="9.140625" style="1471"/>
    <col min="1277" max="1277" width="12.42578125" style="1471" customWidth="1"/>
    <col min="1278" max="1278" width="65.7109375" style="1471" customWidth="1"/>
    <col min="1279" max="1279" width="19.28515625" style="1471" customWidth="1"/>
    <col min="1280" max="1532" width="9.140625" style="1471"/>
    <col min="1533" max="1533" width="12.42578125" style="1471" customWidth="1"/>
    <col min="1534" max="1534" width="65.7109375" style="1471" customWidth="1"/>
    <col min="1535" max="1535" width="19.28515625" style="1471" customWidth="1"/>
    <col min="1536" max="1788" width="9.140625" style="1471"/>
    <col min="1789" max="1789" width="12.42578125" style="1471" customWidth="1"/>
    <col min="1790" max="1790" width="65.7109375" style="1471" customWidth="1"/>
    <col min="1791" max="1791" width="19.28515625" style="1471" customWidth="1"/>
    <col min="1792" max="2044" width="9.140625" style="1471"/>
    <col min="2045" max="2045" width="12.42578125" style="1471" customWidth="1"/>
    <col min="2046" max="2046" width="65.7109375" style="1471" customWidth="1"/>
    <col min="2047" max="2047" width="19.28515625" style="1471" customWidth="1"/>
    <col min="2048" max="2300" width="9.140625" style="1471"/>
    <col min="2301" max="2301" width="12.42578125" style="1471" customWidth="1"/>
    <col min="2302" max="2302" width="65.7109375" style="1471" customWidth="1"/>
    <col min="2303" max="2303" width="19.28515625" style="1471" customWidth="1"/>
    <col min="2304" max="2556" width="9.140625" style="1471"/>
    <col min="2557" max="2557" width="12.42578125" style="1471" customWidth="1"/>
    <col min="2558" max="2558" width="65.7109375" style="1471" customWidth="1"/>
    <col min="2559" max="2559" width="19.28515625" style="1471" customWidth="1"/>
    <col min="2560" max="2812" width="9.140625" style="1471"/>
    <col min="2813" max="2813" width="12.42578125" style="1471" customWidth="1"/>
    <col min="2814" max="2814" width="65.7109375" style="1471" customWidth="1"/>
    <col min="2815" max="2815" width="19.28515625" style="1471" customWidth="1"/>
    <col min="2816" max="3068" width="9.140625" style="1471"/>
    <col min="3069" max="3069" width="12.42578125" style="1471" customWidth="1"/>
    <col min="3070" max="3070" width="65.7109375" style="1471" customWidth="1"/>
    <col min="3071" max="3071" width="19.28515625" style="1471" customWidth="1"/>
    <col min="3072" max="3324" width="9.140625" style="1471"/>
    <col min="3325" max="3325" width="12.42578125" style="1471" customWidth="1"/>
    <col min="3326" max="3326" width="65.7109375" style="1471" customWidth="1"/>
    <col min="3327" max="3327" width="19.28515625" style="1471" customWidth="1"/>
    <col min="3328" max="3580" width="9.140625" style="1471"/>
    <col min="3581" max="3581" width="12.42578125" style="1471" customWidth="1"/>
    <col min="3582" max="3582" width="65.7109375" style="1471" customWidth="1"/>
    <col min="3583" max="3583" width="19.28515625" style="1471" customWidth="1"/>
    <col min="3584" max="3836" width="9.140625" style="1471"/>
    <col min="3837" max="3837" width="12.42578125" style="1471" customWidth="1"/>
    <col min="3838" max="3838" width="65.7109375" style="1471" customWidth="1"/>
    <col min="3839" max="3839" width="19.28515625" style="1471" customWidth="1"/>
    <col min="3840" max="4092" width="9.140625" style="1471"/>
    <col min="4093" max="4093" width="12.42578125" style="1471" customWidth="1"/>
    <col min="4094" max="4094" width="65.7109375" style="1471" customWidth="1"/>
    <col min="4095" max="4095" width="19.28515625" style="1471" customWidth="1"/>
    <col min="4096" max="4348" width="9.140625" style="1471"/>
    <col min="4349" max="4349" width="12.42578125" style="1471" customWidth="1"/>
    <col min="4350" max="4350" width="65.7109375" style="1471" customWidth="1"/>
    <col min="4351" max="4351" width="19.28515625" style="1471" customWidth="1"/>
    <col min="4352" max="4604" width="9.140625" style="1471"/>
    <col min="4605" max="4605" width="12.42578125" style="1471" customWidth="1"/>
    <col min="4606" max="4606" width="65.7109375" style="1471" customWidth="1"/>
    <col min="4607" max="4607" width="19.28515625" style="1471" customWidth="1"/>
    <col min="4608" max="4860" width="9.140625" style="1471"/>
    <col min="4861" max="4861" width="12.42578125" style="1471" customWidth="1"/>
    <col min="4862" max="4862" width="65.7109375" style="1471" customWidth="1"/>
    <col min="4863" max="4863" width="19.28515625" style="1471" customWidth="1"/>
    <col min="4864" max="5116" width="9.140625" style="1471"/>
    <col min="5117" max="5117" width="12.42578125" style="1471" customWidth="1"/>
    <col min="5118" max="5118" width="65.7109375" style="1471" customWidth="1"/>
    <col min="5119" max="5119" width="19.28515625" style="1471" customWidth="1"/>
    <col min="5120" max="5372" width="9.140625" style="1471"/>
    <col min="5373" max="5373" width="12.42578125" style="1471" customWidth="1"/>
    <col min="5374" max="5374" width="65.7109375" style="1471" customWidth="1"/>
    <col min="5375" max="5375" width="19.28515625" style="1471" customWidth="1"/>
    <col min="5376" max="5628" width="9.140625" style="1471"/>
    <col min="5629" max="5629" width="12.42578125" style="1471" customWidth="1"/>
    <col min="5630" max="5630" width="65.7109375" style="1471" customWidth="1"/>
    <col min="5631" max="5631" width="19.28515625" style="1471" customWidth="1"/>
    <col min="5632" max="5884" width="9.140625" style="1471"/>
    <col min="5885" max="5885" width="12.42578125" style="1471" customWidth="1"/>
    <col min="5886" max="5886" width="65.7109375" style="1471" customWidth="1"/>
    <col min="5887" max="5887" width="19.28515625" style="1471" customWidth="1"/>
    <col min="5888" max="6140" width="9.140625" style="1471"/>
    <col min="6141" max="6141" width="12.42578125" style="1471" customWidth="1"/>
    <col min="6142" max="6142" width="65.7109375" style="1471" customWidth="1"/>
    <col min="6143" max="6143" width="19.28515625" style="1471" customWidth="1"/>
    <col min="6144" max="6396" width="9.140625" style="1471"/>
    <col min="6397" max="6397" width="12.42578125" style="1471" customWidth="1"/>
    <col min="6398" max="6398" width="65.7109375" style="1471" customWidth="1"/>
    <col min="6399" max="6399" width="19.28515625" style="1471" customWidth="1"/>
    <col min="6400" max="6652" width="9.140625" style="1471"/>
    <col min="6653" max="6653" width="12.42578125" style="1471" customWidth="1"/>
    <col min="6654" max="6654" width="65.7109375" style="1471" customWidth="1"/>
    <col min="6655" max="6655" width="19.28515625" style="1471" customWidth="1"/>
    <col min="6656" max="6908" width="9.140625" style="1471"/>
    <col min="6909" max="6909" width="12.42578125" style="1471" customWidth="1"/>
    <col min="6910" max="6910" width="65.7109375" style="1471" customWidth="1"/>
    <col min="6911" max="6911" width="19.28515625" style="1471" customWidth="1"/>
    <col min="6912" max="7164" width="9.140625" style="1471"/>
    <col min="7165" max="7165" width="12.42578125" style="1471" customWidth="1"/>
    <col min="7166" max="7166" width="65.7109375" style="1471" customWidth="1"/>
    <col min="7167" max="7167" width="19.28515625" style="1471" customWidth="1"/>
    <col min="7168" max="7420" width="9.140625" style="1471"/>
    <col min="7421" max="7421" width="12.42578125" style="1471" customWidth="1"/>
    <col min="7422" max="7422" width="65.7109375" style="1471" customWidth="1"/>
    <col min="7423" max="7423" width="19.28515625" style="1471" customWidth="1"/>
    <col min="7424" max="7676" width="9.140625" style="1471"/>
    <col min="7677" max="7677" width="12.42578125" style="1471" customWidth="1"/>
    <col min="7678" max="7678" width="65.7109375" style="1471" customWidth="1"/>
    <col min="7679" max="7679" width="19.28515625" style="1471" customWidth="1"/>
    <col min="7680" max="7932" width="9.140625" style="1471"/>
    <col min="7933" max="7933" width="12.42578125" style="1471" customWidth="1"/>
    <col min="7934" max="7934" width="65.7109375" style="1471" customWidth="1"/>
    <col min="7935" max="7935" width="19.28515625" style="1471" customWidth="1"/>
    <col min="7936" max="8188" width="9.140625" style="1471"/>
    <col min="8189" max="8189" width="12.42578125" style="1471" customWidth="1"/>
    <col min="8190" max="8190" width="65.7109375" style="1471" customWidth="1"/>
    <col min="8191" max="8191" width="19.28515625" style="1471" customWidth="1"/>
    <col min="8192" max="8444" width="9.140625" style="1471"/>
    <col min="8445" max="8445" width="12.42578125" style="1471" customWidth="1"/>
    <col min="8446" max="8446" width="65.7109375" style="1471" customWidth="1"/>
    <col min="8447" max="8447" width="19.28515625" style="1471" customWidth="1"/>
    <col min="8448" max="8700" width="9.140625" style="1471"/>
    <col min="8701" max="8701" width="12.42578125" style="1471" customWidth="1"/>
    <col min="8702" max="8702" width="65.7109375" style="1471" customWidth="1"/>
    <col min="8703" max="8703" width="19.28515625" style="1471" customWidth="1"/>
    <col min="8704" max="8956" width="9.140625" style="1471"/>
    <col min="8957" max="8957" width="12.42578125" style="1471" customWidth="1"/>
    <col min="8958" max="8958" width="65.7109375" style="1471" customWidth="1"/>
    <col min="8959" max="8959" width="19.28515625" style="1471" customWidth="1"/>
    <col min="8960" max="9212" width="9.140625" style="1471"/>
    <col min="9213" max="9213" width="12.42578125" style="1471" customWidth="1"/>
    <col min="9214" max="9214" width="65.7109375" style="1471" customWidth="1"/>
    <col min="9215" max="9215" width="19.28515625" style="1471" customWidth="1"/>
    <col min="9216" max="9468" width="9.140625" style="1471"/>
    <col min="9469" max="9469" width="12.42578125" style="1471" customWidth="1"/>
    <col min="9470" max="9470" width="65.7109375" style="1471" customWidth="1"/>
    <col min="9471" max="9471" width="19.28515625" style="1471" customWidth="1"/>
    <col min="9472" max="9724" width="9.140625" style="1471"/>
    <col min="9725" max="9725" width="12.42578125" style="1471" customWidth="1"/>
    <col min="9726" max="9726" width="65.7109375" style="1471" customWidth="1"/>
    <col min="9727" max="9727" width="19.28515625" style="1471" customWidth="1"/>
    <col min="9728" max="9980" width="9.140625" style="1471"/>
    <col min="9981" max="9981" width="12.42578125" style="1471" customWidth="1"/>
    <col min="9982" max="9982" width="65.7109375" style="1471" customWidth="1"/>
    <col min="9983" max="9983" width="19.28515625" style="1471" customWidth="1"/>
    <col min="9984" max="10236" width="9.140625" style="1471"/>
    <col min="10237" max="10237" width="12.42578125" style="1471" customWidth="1"/>
    <col min="10238" max="10238" width="65.7109375" style="1471" customWidth="1"/>
    <col min="10239" max="10239" width="19.28515625" style="1471" customWidth="1"/>
    <col min="10240" max="10492" width="9.140625" style="1471"/>
    <col min="10493" max="10493" width="12.42578125" style="1471" customWidth="1"/>
    <col min="10494" max="10494" width="65.7109375" style="1471" customWidth="1"/>
    <col min="10495" max="10495" width="19.28515625" style="1471" customWidth="1"/>
    <col min="10496" max="10748" width="9.140625" style="1471"/>
    <col min="10749" max="10749" width="12.42578125" style="1471" customWidth="1"/>
    <col min="10750" max="10750" width="65.7109375" style="1471" customWidth="1"/>
    <col min="10751" max="10751" width="19.28515625" style="1471" customWidth="1"/>
    <col min="10752" max="11004" width="9.140625" style="1471"/>
    <col min="11005" max="11005" width="12.42578125" style="1471" customWidth="1"/>
    <col min="11006" max="11006" width="65.7109375" style="1471" customWidth="1"/>
    <col min="11007" max="11007" width="19.28515625" style="1471" customWidth="1"/>
    <col min="11008" max="11260" width="9.140625" style="1471"/>
    <col min="11261" max="11261" width="12.42578125" style="1471" customWidth="1"/>
    <col min="11262" max="11262" width="65.7109375" style="1471" customWidth="1"/>
    <col min="11263" max="11263" width="19.28515625" style="1471" customWidth="1"/>
    <col min="11264" max="11516" width="9.140625" style="1471"/>
    <col min="11517" max="11517" width="12.42578125" style="1471" customWidth="1"/>
    <col min="11518" max="11518" width="65.7109375" style="1471" customWidth="1"/>
    <col min="11519" max="11519" width="19.28515625" style="1471" customWidth="1"/>
    <col min="11520" max="11772" width="9.140625" style="1471"/>
    <col min="11773" max="11773" width="12.42578125" style="1471" customWidth="1"/>
    <col min="11774" max="11774" width="65.7109375" style="1471" customWidth="1"/>
    <col min="11775" max="11775" width="19.28515625" style="1471" customWidth="1"/>
    <col min="11776" max="12028" width="9.140625" style="1471"/>
    <col min="12029" max="12029" width="12.42578125" style="1471" customWidth="1"/>
    <col min="12030" max="12030" width="65.7109375" style="1471" customWidth="1"/>
    <col min="12031" max="12031" width="19.28515625" style="1471" customWidth="1"/>
    <col min="12032" max="12284" width="9.140625" style="1471"/>
    <col min="12285" max="12285" width="12.42578125" style="1471" customWidth="1"/>
    <col min="12286" max="12286" width="65.7109375" style="1471" customWidth="1"/>
    <col min="12287" max="12287" width="19.28515625" style="1471" customWidth="1"/>
    <col min="12288" max="12540" width="9.140625" style="1471"/>
    <col min="12541" max="12541" width="12.42578125" style="1471" customWidth="1"/>
    <col min="12542" max="12542" width="65.7109375" style="1471" customWidth="1"/>
    <col min="12543" max="12543" width="19.28515625" style="1471" customWidth="1"/>
    <col min="12544" max="12796" width="9.140625" style="1471"/>
    <col min="12797" max="12797" width="12.42578125" style="1471" customWidth="1"/>
    <col min="12798" max="12798" width="65.7109375" style="1471" customWidth="1"/>
    <col min="12799" max="12799" width="19.28515625" style="1471" customWidth="1"/>
    <col min="12800" max="13052" width="9.140625" style="1471"/>
    <col min="13053" max="13053" width="12.42578125" style="1471" customWidth="1"/>
    <col min="13054" max="13054" width="65.7109375" style="1471" customWidth="1"/>
    <col min="13055" max="13055" width="19.28515625" style="1471" customWidth="1"/>
    <col min="13056" max="13308" width="9.140625" style="1471"/>
    <col min="13309" max="13309" width="12.42578125" style="1471" customWidth="1"/>
    <col min="13310" max="13310" width="65.7109375" style="1471" customWidth="1"/>
    <col min="13311" max="13311" width="19.28515625" style="1471" customWidth="1"/>
    <col min="13312" max="13564" width="9.140625" style="1471"/>
    <col min="13565" max="13565" width="12.42578125" style="1471" customWidth="1"/>
    <col min="13566" max="13566" width="65.7109375" style="1471" customWidth="1"/>
    <col min="13567" max="13567" width="19.28515625" style="1471" customWidth="1"/>
    <col min="13568" max="13820" width="9.140625" style="1471"/>
    <col min="13821" max="13821" width="12.42578125" style="1471" customWidth="1"/>
    <col min="13822" max="13822" width="65.7109375" style="1471" customWidth="1"/>
    <col min="13823" max="13823" width="19.28515625" style="1471" customWidth="1"/>
    <col min="13824" max="14076" width="9.140625" style="1471"/>
    <col min="14077" max="14077" width="12.42578125" style="1471" customWidth="1"/>
    <col min="14078" max="14078" width="65.7109375" style="1471" customWidth="1"/>
    <col min="14079" max="14079" width="19.28515625" style="1471" customWidth="1"/>
    <col min="14080" max="14332" width="9.140625" style="1471"/>
    <col min="14333" max="14333" width="12.42578125" style="1471" customWidth="1"/>
    <col min="14334" max="14334" width="65.7109375" style="1471" customWidth="1"/>
    <col min="14335" max="14335" width="19.28515625" style="1471" customWidth="1"/>
    <col min="14336" max="14588" width="9.140625" style="1471"/>
    <col min="14589" max="14589" width="12.42578125" style="1471" customWidth="1"/>
    <col min="14590" max="14590" width="65.7109375" style="1471" customWidth="1"/>
    <col min="14591" max="14591" width="19.28515625" style="1471" customWidth="1"/>
    <col min="14592" max="14844" width="9.140625" style="1471"/>
    <col min="14845" max="14845" width="12.42578125" style="1471" customWidth="1"/>
    <col min="14846" max="14846" width="65.7109375" style="1471" customWidth="1"/>
    <col min="14847" max="14847" width="19.28515625" style="1471" customWidth="1"/>
    <col min="14848" max="15100" width="9.140625" style="1471"/>
    <col min="15101" max="15101" width="12.42578125" style="1471" customWidth="1"/>
    <col min="15102" max="15102" width="65.7109375" style="1471" customWidth="1"/>
    <col min="15103" max="15103" width="19.28515625" style="1471" customWidth="1"/>
    <col min="15104" max="15356" width="9.140625" style="1471"/>
    <col min="15357" max="15357" width="12.42578125" style="1471" customWidth="1"/>
    <col min="15358" max="15358" width="65.7109375" style="1471" customWidth="1"/>
    <col min="15359" max="15359" width="19.28515625" style="1471" customWidth="1"/>
    <col min="15360" max="15612" width="9.140625" style="1471"/>
    <col min="15613" max="15613" width="12.42578125" style="1471" customWidth="1"/>
    <col min="15614" max="15614" width="65.7109375" style="1471" customWidth="1"/>
    <col min="15615" max="15615" width="19.28515625" style="1471" customWidth="1"/>
    <col min="15616" max="15868" width="9.140625" style="1471"/>
    <col min="15869" max="15869" width="12.42578125" style="1471" customWidth="1"/>
    <col min="15870" max="15870" width="65.7109375" style="1471" customWidth="1"/>
    <col min="15871" max="15871" width="19.28515625" style="1471" customWidth="1"/>
    <col min="15872" max="16124" width="9.140625" style="1471"/>
    <col min="16125" max="16125" width="12.42578125" style="1471" customWidth="1"/>
    <col min="16126" max="16126" width="65.7109375" style="1471" customWidth="1"/>
    <col min="16127" max="16127" width="19.28515625" style="1471" customWidth="1"/>
    <col min="16128" max="16384" width="9.140625" style="1471"/>
  </cols>
  <sheetData>
    <row r="1" spans="1:6" ht="58.5" customHeight="1" x14ac:dyDescent="0.25">
      <c r="A1" s="1409" t="s">
        <v>876</v>
      </c>
      <c r="B1" s="1410" t="s">
        <v>877</v>
      </c>
      <c r="C1" s="1411"/>
      <c r="D1" s="1409" t="s">
        <v>876</v>
      </c>
      <c r="E1" s="1410" t="s">
        <v>1051</v>
      </c>
      <c r="F1" s="1411"/>
    </row>
    <row r="2" spans="1:6" ht="63.75" customHeight="1" thickBot="1" x14ac:dyDescent="0.3">
      <c r="A2" s="1412" t="s">
        <v>878</v>
      </c>
      <c r="B2" s="1413" t="s">
        <v>879</v>
      </c>
      <c r="C2" s="1414" t="s">
        <v>592</v>
      </c>
      <c r="D2" s="1412" t="s">
        <v>878</v>
      </c>
      <c r="E2" s="1413" t="s">
        <v>879</v>
      </c>
      <c r="F2" s="1414" t="s">
        <v>592</v>
      </c>
    </row>
    <row r="3" spans="1:6" ht="16.5" thickBot="1" x14ac:dyDescent="0.3">
      <c r="A3" s="1415"/>
      <c r="B3" s="1415"/>
      <c r="C3" s="1416"/>
      <c r="D3" s="1415"/>
      <c r="E3" s="1415"/>
      <c r="F3" s="1416" t="s">
        <v>943</v>
      </c>
    </row>
    <row r="4" spans="1:6" ht="16.5" thickBot="1" x14ac:dyDescent="0.3">
      <c r="A4" s="1417" t="s">
        <v>880</v>
      </c>
      <c r="B4" s="1418" t="s">
        <v>881</v>
      </c>
      <c r="C4" s="1419" t="s">
        <v>105</v>
      </c>
      <c r="D4" s="1417" t="s">
        <v>880</v>
      </c>
      <c r="E4" s="1418" t="s">
        <v>881</v>
      </c>
      <c r="F4" s="1419" t="s">
        <v>105</v>
      </c>
    </row>
    <row r="5" spans="1:6" ht="16.5" thickBot="1" x14ac:dyDescent="0.3">
      <c r="A5" s="1420">
        <v>1</v>
      </c>
      <c r="B5" s="1421">
        <v>2</v>
      </c>
      <c r="C5" s="1422">
        <v>3</v>
      </c>
      <c r="D5" s="1420">
        <v>4</v>
      </c>
      <c r="E5" s="1421">
        <v>5</v>
      </c>
      <c r="F5" s="1422">
        <v>6</v>
      </c>
    </row>
    <row r="6" spans="1:6" ht="16.5" thickBot="1" x14ac:dyDescent="0.3">
      <c r="A6" s="1423"/>
      <c r="B6" s="1424" t="s">
        <v>882</v>
      </c>
      <c r="C6" s="1425"/>
      <c r="D6" s="1423"/>
      <c r="E6" s="1424" t="s">
        <v>882</v>
      </c>
      <c r="F6" s="1425"/>
    </row>
    <row r="7" spans="1:6" ht="16.5" thickBot="1" x14ac:dyDescent="0.3">
      <c r="A7" s="1420" t="s">
        <v>39</v>
      </c>
      <c r="B7" s="1426" t="s">
        <v>883</v>
      </c>
      <c r="C7" s="1427">
        <f>C8+C9+C10+C11+C12+C13+C14+C15+C16+C17</f>
        <v>0</v>
      </c>
      <c r="D7" s="1420" t="s">
        <v>39</v>
      </c>
      <c r="E7" s="1426" t="s">
        <v>883</v>
      </c>
      <c r="F7" s="1427">
        <f>F8+F9+F10+F11+F12+F13+F14+F15+F16+F17</f>
        <v>77101</v>
      </c>
    </row>
    <row r="8" spans="1:6" ht="15.75" x14ac:dyDescent="0.25">
      <c r="A8" s="1428" t="s">
        <v>179</v>
      </c>
      <c r="B8" s="1429" t="s">
        <v>661</v>
      </c>
      <c r="C8" s="1430"/>
      <c r="D8" s="1428" t="s">
        <v>179</v>
      </c>
      <c r="E8" s="1429" t="s">
        <v>661</v>
      </c>
      <c r="F8" s="1430"/>
    </row>
    <row r="9" spans="1:6" ht="15.75" x14ac:dyDescent="0.25">
      <c r="A9" s="1431" t="s">
        <v>180</v>
      </c>
      <c r="B9" s="1432" t="s">
        <v>662</v>
      </c>
      <c r="C9" s="1433"/>
      <c r="D9" s="1431" t="s">
        <v>180</v>
      </c>
      <c r="E9" s="1432" t="s">
        <v>662</v>
      </c>
      <c r="F9" s="1433"/>
    </row>
    <row r="10" spans="1:6" ht="15.75" x14ac:dyDescent="0.25">
      <c r="A10" s="1431" t="s">
        <v>884</v>
      </c>
      <c r="B10" s="1432" t="s">
        <v>885</v>
      </c>
      <c r="C10" s="1433"/>
      <c r="D10" s="1431" t="s">
        <v>884</v>
      </c>
      <c r="E10" s="1432" t="s">
        <v>885</v>
      </c>
      <c r="F10" s="1433"/>
    </row>
    <row r="11" spans="1:6" ht="15.75" x14ac:dyDescent="0.25">
      <c r="A11" s="1431" t="s">
        <v>886</v>
      </c>
      <c r="B11" s="1432" t="s">
        <v>664</v>
      </c>
      <c r="C11" s="1433"/>
      <c r="D11" s="1431" t="s">
        <v>886</v>
      </c>
      <c r="E11" s="1432" t="s">
        <v>664</v>
      </c>
      <c r="F11" s="1433"/>
    </row>
    <row r="12" spans="1:6" ht="15.75" x14ac:dyDescent="0.25">
      <c r="A12" s="1431" t="s">
        <v>887</v>
      </c>
      <c r="B12" s="1432" t="s">
        <v>665</v>
      </c>
      <c r="C12" s="1433"/>
      <c r="D12" s="1431" t="s">
        <v>887</v>
      </c>
      <c r="E12" s="1432" t="s">
        <v>665</v>
      </c>
      <c r="F12" s="1433">
        <v>77101</v>
      </c>
    </row>
    <row r="13" spans="1:6" ht="15.75" x14ac:dyDescent="0.25">
      <c r="A13" s="1431" t="s">
        <v>888</v>
      </c>
      <c r="B13" s="1432" t="s">
        <v>889</v>
      </c>
      <c r="C13" s="1433"/>
      <c r="D13" s="1431" t="s">
        <v>888</v>
      </c>
      <c r="E13" s="1432" t="s">
        <v>889</v>
      </c>
      <c r="F13" s="1433"/>
    </row>
    <row r="14" spans="1:6" ht="15.75" x14ac:dyDescent="0.25">
      <c r="A14" s="1431" t="s">
        <v>890</v>
      </c>
      <c r="B14" s="1434" t="s">
        <v>891</v>
      </c>
      <c r="C14" s="1433"/>
      <c r="D14" s="1431" t="s">
        <v>890</v>
      </c>
      <c r="E14" s="1434" t="s">
        <v>891</v>
      </c>
      <c r="F14" s="1433"/>
    </row>
    <row r="15" spans="1:6" ht="15.75" x14ac:dyDescent="0.25">
      <c r="A15" s="1431" t="s">
        <v>892</v>
      </c>
      <c r="B15" s="1432" t="s">
        <v>893</v>
      </c>
      <c r="C15" s="1435"/>
      <c r="D15" s="1431" t="s">
        <v>892</v>
      </c>
      <c r="E15" s="1432" t="s">
        <v>893</v>
      </c>
      <c r="F15" s="1435"/>
    </row>
    <row r="16" spans="1:6" ht="15.75" x14ac:dyDescent="0.25">
      <c r="A16" s="1431" t="s">
        <v>894</v>
      </c>
      <c r="B16" s="1432" t="s">
        <v>668</v>
      </c>
      <c r="C16" s="1433"/>
      <c r="D16" s="1431" t="s">
        <v>894</v>
      </c>
      <c r="E16" s="1432" t="s">
        <v>668</v>
      </c>
      <c r="F16" s="1433"/>
    </row>
    <row r="17" spans="1:6" ht="16.5" thickBot="1" x14ac:dyDescent="0.3">
      <c r="A17" s="1431" t="s">
        <v>895</v>
      </c>
      <c r="B17" s="1434" t="s">
        <v>896</v>
      </c>
      <c r="C17" s="1436"/>
      <c r="D17" s="1431" t="s">
        <v>895</v>
      </c>
      <c r="E17" s="1434" t="s">
        <v>896</v>
      </c>
      <c r="F17" s="1436"/>
    </row>
    <row r="18" spans="1:6" ht="29.25" customHeight="1" thickBot="1" x14ac:dyDescent="0.3">
      <c r="A18" s="1420" t="s">
        <v>17</v>
      </c>
      <c r="B18" s="1426" t="s">
        <v>897</v>
      </c>
      <c r="C18" s="1427">
        <f>C19+C20+C21</f>
        <v>0</v>
      </c>
      <c r="D18" s="1420" t="s">
        <v>17</v>
      </c>
      <c r="E18" s="1426" t="s">
        <v>897</v>
      </c>
      <c r="F18" s="1427">
        <f>F19+F20+F21</f>
        <v>0</v>
      </c>
    </row>
    <row r="19" spans="1:6" ht="15.75" x14ac:dyDescent="0.25">
      <c r="A19" s="1431" t="s">
        <v>898</v>
      </c>
      <c r="B19" s="1437" t="s">
        <v>899</v>
      </c>
      <c r="C19" s="1433"/>
      <c r="D19" s="1431" t="s">
        <v>898</v>
      </c>
      <c r="E19" s="1437" t="s">
        <v>899</v>
      </c>
      <c r="F19" s="1433"/>
    </row>
    <row r="20" spans="1:6" ht="30" x14ac:dyDescent="0.25">
      <c r="A20" s="1431" t="s">
        <v>900</v>
      </c>
      <c r="B20" s="1432" t="s">
        <v>901</v>
      </c>
      <c r="C20" s="1433"/>
      <c r="D20" s="1431" t="s">
        <v>900</v>
      </c>
      <c r="E20" s="1432" t="s">
        <v>901</v>
      </c>
      <c r="F20" s="1433"/>
    </row>
    <row r="21" spans="1:6" ht="30" x14ac:dyDescent="0.25">
      <c r="A21" s="1431" t="s">
        <v>902</v>
      </c>
      <c r="B21" s="1432" t="s">
        <v>903</v>
      </c>
      <c r="C21" s="1433"/>
      <c r="D21" s="1431" t="s">
        <v>902</v>
      </c>
      <c r="E21" s="1432" t="s">
        <v>903</v>
      </c>
      <c r="F21" s="1433"/>
    </row>
    <row r="22" spans="1:6" ht="16.5" thickBot="1" x14ac:dyDescent="0.3">
      <c r="A22" s="1431" t="s">
        <v>904</v>
      </c>
      <c r="B22" s="1432" t="s">
        <v>905</v>
      </c>
      <c r="C22" s="1438"/>
      <c r="D22" s="1431" t="s">
        <v>904</v>
      </c>
      <c r="E22" s="1432" t="s">
        <v>905</v>
      </c>
      <c r="F22" s="1438"/>
    </row>
    <row r="23" spans="1:6" ht="16.5" thickBot="1" x14ac:dyDescent="0.3">
      <c r="A23" s="1439" t="s">
        <v>81</v>
      </c>
      <c r="B23" s="1440" t="s">
        <v>673</v>
      </c>
      <c r="C23" s="1441">
        <v>0</v>
      </c>
      <c r="D23" s="1439" t="s">
        <v>81</v>
      </c>
      <c r="E23" s="1440" t="s">
        <v>673</v>
      </c>
      <c r="F23" s="1441">
        <v>0</v>
      </c>
    </row>
    <row r="24" spans="1:6" ht="29.25" thickBot="1" x14ac:dyDescent="0.3">
      <c r="A24" s="1439" t="s">
        <v>166</v>
      </c>
      <c r="B24" s="1440" t="s">
        <v>906</v>
      </c>
      <c r="C24" s="1427">
        <f>+C25+C26</f>
        <v>0</v>
      </c>
      <c r="D24" s="1439" t="s">
        <v>166</v>
      </c>
      <c r="E24" s="1440" t="s">
        <v>906</v>
      </c>
      <c r="F24" s="1427">
        <f>+F25+F26</f>
        <v>0</v>
      </c>
    </row>
    <row r="25" spans="1:6" ht="30" x14ac:dyDescent="0.25">
      <c r="A25" s="1442" t="s">
        <v>907</v>
      </c>
      <c r="B25" s="1443" t="s">
        <v>901</v>
      </c>
      <c r="C25" s="1444"/>
      <c r="D25" s="1442" t="s">
        <v>907</v>
      </c>
      <c r="E25" s="1443" t="s">
        <v>901</v>
      </c>
      <c r="F25" s="1444"/>
    </row>
    <row r="26" spans="1:6" ht="30" x14ac:dyDescent="0.25">
      <c r="A26" s="1442" t="s">
        <v>908</v>
      </c>
      <c r="B26" s="1445" t="s">
        <v>909</v>
      </c>
      <c r="C26" s="1446"/>
      <c r="D26" s="1442" t="s">
        <v>908</v>
      </c>
      <c r="E26" s="1445" t="s">
        <v>909</v>
      </c>
      <c r="F26" s="1446"/>
    </row>
    <row r="27" spans="1:6" ht="16.5" thickBot="1" x14ac:dyDescent="0.3">
      <c r="A27" s="1431" t="s">
        <v>910</v>
      </c>
      <c r="B27" s="1447" t="s">
        <v>911</v>
      </c>
      <c r="C27" s="1448"/>
      <c r="D27" s="1431" t="s">
        <v>910</v>
      </c>
      <c r="E27" s="1447" t="s">
        <v>911</v>
      </c>
      <c r="F27" s="1448"/>
    </row>
    <row r="28" spans="1:6" ht="16.5" thickBot="1" x14ac:dyDescent="0.3">
      <c r="A28" s="1439" t="s">
        <v>168</v>
      </c>
      <c r="B28" s="1440" t="s">
        <v>912</v>
      </c>
      <c r="C28" s="1427">
        <f>+C29+C30+C31</f>
        <v>0</v>
      </c>
      <c r="D28" s="1439" t="s">
        <v>168</v>
      </c>
      <c r="E28" s="1440" t="s">
        <v>912</v>
      </c>
      <c r="F28" s="1427">
        <f>+F29+F30+F31</f>
        <v>0</v>
      </c>
    </row>
    <row r="29" spans="1:6" ht="15.75" x14ac:dyDescent="0.25">
      <c r="A29" s="1442" t="s">
        <v>913</v>
      </c>
      <c r="B29" s="1443" t="s">
        <v>705</v>
      </c>
      <c r="C29" s="1444"/>
      <c r="D29" s="1442" t="s">
        <v>913</v>
      </c>
      <c r="E29" s="1443" t="s">
        <v>705</v>
      </c>
      <c r="F29" s="1444"/>
    </row>
    <row r="30" spans="1:6" ht="15.75" x14ac:dyDescent="0.25">
      <c r="A30" s="1442" t="s">
        <v>914</v>
      </c>
      <c r="B30" s="1445" t="s">
        <v>706</v>
      </c>
      <c r="C30" s="1446"/>
      <c r="D30" s="1442" t="s">
        <v>914</v>
      </c>
      <c r="E30" s="1445" t="s">
        <v>706</v>
      </c>
      <c r="F30" s="1446"/>
    </row>
    <row r="31" spans="1:6" ht="16.5" thickBot="1" x14ac:dyDescent="0.3">
      <c r="A31" s="1431" t="s">
        <v>915</v>
      </c>
      <c r="B31" s="1449" t="s">
        <v>707</v>
      </c>
      <c r="C31" s="1448"/>
      <c r="D31" s="1431" t="s">
        <v>915</v>
      </c>
      <c r="E31" s="1449" t="s">
        <v>707</v>
      </c>
      <c r="F31" s="1448"/>
    </row>
    <row r="32" spans="1:6" ht="16.5" thickBot="1" x14ac:dyDescent="0.3">
      <c r="A32" s="1439" t="s">
        <v>189</v>
      </c>
      <c r="B32" s="1440" t="s">
        <v>916</v>
      </c>
      <c r="C32" s="1441">
        <v>953</v>
      </c>
      <c r="D32" s="1439" t="s">
        <v>189</v>
      </c>
      <c r="E32" s="1440" t="s">
        <v>916</v>
      </c>
      <c r="F32" s="1441">
        <v>1195</v>
      </c>
    </row>
    <row r="33" spans="1:6" ht="16.5" thickBot="1" x14ac:dyDescent="0.3">
      <c r="A33" s="1439" t="s">
        <v>190</v>
      </c>
      <c r="B33" s="1440" t="s">
        <v>709</v>
      </c>
      <c r="C33" s="1450"/>
      <c r="D33" s="1439" t="s">
        <v>190</v>
      </c>
      <c r="E33" s="1440" t="s">
        <v>709</v>
      </c>
      <c r="F33" s="1450"/>
    </row>
    <row r="34" spans="1:6" ht="16.5" thickBot="1" x14ac:dyDescent="0.3">
      <c r="A34" s="1420" t="s">
        <v>191</v>
      </c>
      <c r="B34" s="1440" t="s">
        <v>917</v>
      </c>
      <c r="C34" s="1451">
        <f>C32</f>
        <v>953</v>
      </c>
      <c r="D34" s="1420" t="s">
        <v>191</v>
      </c>
      <c r="E34" s="1440" t="s">
        <v>917</v>
      </c>
      <c r="F34" s="1451">
        <f>F7+F18+F23+F24+F28+F32+F33</f>
        <v>78296</v>
      </c>
    </row>
    <row r="35" spans="1:6" ht="16.5" thickBot="1" x14ac:dyDescent="0.3">
      <c r="A35" s="1452" t="s">
        <v>192</v>
      </c>
      <c r="B35" s="1440" t="s">
        <v>918</v>
      </c>
      <c r="C35" s="1451"/>
      <c r="D35" s="1452" t="s">
        <v>192</v>
      </c>
      <c r="E35" s="1440" t="s">
        <v>918</v>
      </c>
      <c r="F35" s="1451">
        <f>F38</f>
        <v>192730</v>
      </c>
    </row>
    <row r="36" spans="1:6" ht="15.75" x14ac:dyDescent="0.25">
      <c r="A36" s="1442" t="s">
        <v>919</v>
      </c>
      <c r="B36" s="1443" t="s">
        <v>920</v>
      </c>
      <c r="C36" s="1444"/>
      <c r="D36" s="1442" t="s">
        <v>919</v>
      </c>
      <c r="E36" s="1443" t="s">
        <v>920</v>
      </c>
      <c r="F36" s="1444"/>
    </row>
    <row r="37" spans="1:6" ht="15.75" x14ac:dyDescent="0.25">
      <c r="A37" s="1442" t="s">
        <v>921</v>
      </c>
      <c r="B37" s="1445" t="s">
        <v>922</v>
      </c>
      <c r="C37" s="1446"/>
      <c r="D37" s="1442" t="s">
        <v>921</v>
      </c>
      <c r="E37" s="1445" t="s">
        <v>922</v>
      </c>
      <c r="F37" s="1446"/>
    </row>
    <row r="38" spans="1:6" ht="30.75" thickBot="1" x14ac:dyDescent="0.3">
      <c r="A38" s="1431" t="s">
        <v>923</v>
      </c>
      <c r="B38" s="1449" t="s">
        <v>924</v>
      </c>
      <c r="C38" s="1448">
        <v>579654</v>
      </c>
      <c r="D38" s="1431" t="s">
        <v>923</v>
      </c>
      <c r="E38" s="1449" t="s">
        <v>924</v>
      </c>
      <c r="F38" s="1448">
        <v>192730</v>
      </c>
    </row>
    <row r="39" spans="1:6" ht="16.5" thickBot="1" x14ac:dyDescent="0.3">
      <c r="A39" s="1452" t="s">
        <v>238</v>
      </c>
      <c r="B39" s="1453" t="s">
        <v>925</v>
      </c>
      <c r="C39" s="1454">
        <f>+C34+C35+C36+C38</f>
        <v>580607</v>
      </c>
      <c r="D39" s="1452" t="s">
        <v>238</v>
      </c>
      <c r="E39" s="1453" t="s">
        <v>925</v>
      </c>
      <c r="F39" s="1454">
        <f>+F34+F35+F36</f>
        <v>271026</v>
      </c>
    </row>
    <row r="40" spans="1:6" ht="16.5" thickBot="1" x14ac:dyDescent="0.3">
      <c r="A40" s="1455"/>
      <c r="B40" s="1456" t="s">
        <v>926</v>
      </c>
      <c r="C40" s="1454"/>
      <c r="D40" s="1472"/>
      <c r="E40" s="1473"/>
      <c r="F40" s="1474"/>
    </row>
    <row r="41" spans="1:6" ht="16.5" thickBot="1" x14ac:dyDescent="0.3">
      <c r="A41" s="1457" t="s">
        <v>39</v>
      </c>
      <c r="B41" s="1458" t="s">
        <v>927</v>
      </c>
      <c r="C41" s="1427">
        <f>SUM(C42:C47)</f>
        <v>580607</v>
      </c>
      <c r="D41" s="1457" t="s">
        <v>39</v>
      </c>
      <c r="E41" s="1458" t="s">
        <v>927</v>
      </c>
      <c r="F41" s="1427">
        <f>SUM(F42:F47)</f>
        <v>267826</v>
      </c>
    </row>
    <row r="42" spans="1:6" ht="15.75" x14ac:dyDescent="0.25">
      <c r="A42" s="1459" t="s">
        <v>179</v>
      </c>
      <c r="B42" s="1460" t="s">
        <v>928</v>
      </c>
      <c r="C42" s="1444">
        <v>455066</v>
      </c>
      <c r="D42" s="1459" t="s">
        <v>179</v>
      </c>
      <c r="E42" s="1460" t="s">
        <v>928</v>
      </c>
      <c r="F42" s="1444">
        <v>176861</v>
      </c>
    </row>
    <row r="43" spans="1:6" ht="15.75" x14ac:dyDescent="0.25">
      <c r="A43" s="1459" t="s">
        <v>180</v>
      </c>
      <c r="B43" s="1461" t="s">
        <v>929</v>
      </c>
      <c r="C43" s="1462">
        <v>60657</v>
      </c>
      <c r="D43" s="1459" t="s">
        <v>180</v>
      </c>
      <c r="E43" s="1461" t="s">
        <v>929</v>
      </c>
      <c r="F43" s="1462">
        <v>23786</v>
      </c>
    </row>
    <row r="44" spans="1:6" ht="15.75" x14ac:dyDescent="0.25">
      <c r="A44" s="1459" t="s">
        <v>884</v>
      </c>
      <c r="B44" s="1461" t="s">
        <v>930</v>
      </c>
      <c r="C44" s="1462">
        <v>49289</v>
      </c>
      <c r="D44" s="1459" t="s">
        <v>884</v>
      </c>
      <c r="E44" s="1461" t="s">
        <v>930</v>
      </c>
      <c r="F44" s="1462">
        <v>65563</v>
      </c>
    </row>
    <row r="45" spans="1:6" ht="15.75" x14ac:dyDescent="0.25">
      <c r="A45" s="1459" t="s">
        <v>886</v>
      </c>
      <c r="B45" s="1461" t="s">
        <v>931</v>
      </c>
      <c r="C45" s="1462"/>
      <c r="D45" s="1459" t="s">
        <v>886</v>
      </c>
      <c r="E45" s="1461" t="s">
        <v>931</v>
      </c>
      <c r="F45" s="1462"/>
    </row>
    <row r="46" spans="1:6" ht="15.75" x14ac:dyDescent="0.25">
      <c r="A46" s="1459" t="s">
        <v>887</v>
      </c>
      <c r="B46" s="1461" t="s">
        <v>932</v>
      </c>
      <c r="C46" s="1462">
        <v>15595</v>
      </c>
      <c r="D46" s="1459" t="s">
        <v>887</v>
      </c>
      <c r="E46" s="1461" t="s">
        <v>932</v>
      </c>
      <c r="F46" s="1462"/>
    </row>
    <row r="47" spans="1:6" ht="16.5" thickBot="1" x14ac:dyDescent="0.3">
      <c r="A47" s="1463" t="s">
        <v>888</v>
      </c>
      <c r="B47" s="1464" t="s">
        <v>933</v>
      </c>
      <c r="C47" s="1446"/>
      <c r="D47" s="1463" t="s">
        <v>888</v>
      </c>
      <c r="E47" s="1464" t="s">
        <v>933</v>
      </c>
      <c r="F47" s="1446">
        <v>1616</v>
      </c>
    </row>
    <row r="48" spans="1:6" ht="16.5" thickBot="1" x14ac:dyDescent="0.3">
      <c r="A48" s="1457" t="s">
        <v>17</v>
      </c>
      <c r="B48" s="1458" t="s">
        <v>934</v>
      </c>
      <c r="C48" s="1427">
        <f>SUM(C49:C51)</f>
        <v>0</v>
      </c>
      <c r="D48" s="1457" t="s">
        <v>17</v>
      </c>
      <c r="E48" s="1458" t="s">
        <v>934</v>
      </c>
      <c r="F48" s="1427">
        <f>SUM(F49:F51)</f>
        <v>3200</v>
      </c>
    </row>
    <row r="49" spans="1:6" ht="15.75" x14ac:dyDescent="0.25">
      <c r="A49" s="1459" t="s">
        <v>898</v>
      </c>
      <c r="B49" s="1460" t="s">
        <v>459</v>
      </c>
      <c r="C49" s="1444"/>
      <c r="D49" s="1459" t="s">
        <v>898</v>
      </c>
      <c r="E49" s="1460" t="s">
        <v>459</v>
      </c>
      <c r="F49" s="1444">
        <v>3200</v>
      </c>
    </row>
    <row r="50" spans="1:6" ht="15.75" x14ac:dyDescent="0.25">
      <c r="A50" s="1459" t="s">
        <v>900</v>
      </c>
      <c r="B50" s="1461" t="s">
        <v>935</v>
      </c>
      <c r="C50" s="1462"/>
      <c r="D50" s="1459" t="s">
        <v>900</v>
      </c>
      <c r="E50" s="1461" t="s">
        <v>935</v>
      </c>
      <c r="F50" s="1462"/>
    </row>
    <row r="51" spans="1:6" ht="15.75" x14ac:dyDescent="0.25">
      <c r="A51" s="1459" t="s">
        <v>902</v>
      </c>
      <c r="B51" s="1461" t="s">
        <v>936</v>
      </c>
      <c r="C51" s="1462"/>
      <c r="D51" s="1459" t="s">
        <v>902</v>
      </c>
      <c r="E51" s="1461" t="s">
        <v>936</v>
      </c>
      <c r="F51" s="1462"/>
    </row>
    <row r="52" spans="1:6" ht="32.25" thickBot="1" x14ac:dyDescent="0.3">
      <c r="A52" s="1459" t="s">
        <v>904</v>
      </c>
      <c r="B52" s="1461" t="s">
        <v>937</v>
      </c>
      <c r="C52" s="1462"/>
      <c r="D52" s="1459" t="s">
        <v>904</v>
      </c>
      <c r="E52" s="1461" t="s">
        <v>937</v>
      </c>
      <c r="F52" s="1462"/>
    </row>
    <row r="53" spans="1:6" ht="16.5" thickBot="1" x14ac:dyDescent="0.3">
      <c r="A53" s="1457" t="s">
        <v>81</v>
      </c>
      <c r="B53" s="1465" t="s">
        <v>938</v>
      </c>
      <c r="C53" s="1466">
        <f>+C41+C48</f>
        <v>580607</v>
      </c>
      <c r="D53" s="1457" t="s">
        <v>81</v>
      </c>
      <c r="E53" s="1465" t="s">
        <v>938</v>
      </c>
      <c r="F53" s="1466">
        <f>+F41+F48</f>
        <v>271026</v>
      </c>
    </row>
    <row r="54" spans="1:6" ht="16.5" thickBot="1" x14ac:dyDescent="0.3">
      <c r="A54" s="1467" t="s">
        <v>939</v>
      </c>
      <c r="B54" s="1468"/>
      <c r="C54" s="1469">
        <v>57</v>
      </c>
      <c r="D54" s="1467" t="s">
        <v>939</v>
      </c>
      <c r="E54" s="1468"/>
      <c r="F54" s="1470">
        <v>28</v>
      </c>
    </row>
    <row r="55" spans="1:6" ht="16.5" thickBot="1" x14ac:dyDescent="0.3">
      <c r="A55" s="1467" t="s">
        <v>940</v>
      </c>
      <c r="B55" s="1468"/>
      <c r="C55" s="1470"/>
      <c r="D55" s="1467" t="s">
        <v>940</v>
      </c>
      <c r="E55" s="1468"/>
      <c r="F55" s="1470">
        <v>3</v>
      </c>
    </row>
  </sheetData>
  <pageMargins left="0.7" right="0.7" top="0.75" bottom="0.75" header="0.3" footer="0.3"/>
  <pageSetup paperSize="9" scale="50" orientation="portrait" verticalDpi="200" r:id="rId1"/>
  <headerFooter>
    <oddHeader>&amp;L24. melléklet&amp;C&amp;"Arial CE,Félkövér"Társult intézmények 2025. évi mérlege&amp;R1.melléklet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R157"/>
  <sheetViews>
    <sheetView topLeftCell="A127" zoomScaleNormal="100" zoomScaleSheetLayoutView="100" workbookViewId="0">
      <selection activeCell="I139" sqref="I139"/>
    </sheetView>
  </sheetViews>
  <sheetFormatPr defaultRowHeight="12.75" x14ac:dyDescent="0.2"/>
  <cols>
    <col min="1" max="1" width="7" style="70" customWidth="1"/>
    <col min="2" max="2" width="57.42578125" style="70" customWidth="1"/>
    <col min="3" max="3" width="10" style="70" customWidth="1"/>
    <col min="4" max="4" width="10.5703125" style="70" customWidth="1"/>
    <col min="5" max="5" width="9" style="70" customWidth="1"/>
    <col min="6" max="6" width="10.140625" style="70" customWidth="1"/>
    <col min="7" max="7" width="9.85546875" style="70" customWidth="1"/>
    <col min="8" max="8" width="9.85546875" style="70" bestFit="1" customWidth="1"/>
    <col min="9" max="10" width="9.28515625" style="70" customWidth="1"/>
    <col min="11" max="12" width="9.140625" style="70" hidden="1" customWidth="1"/>
    <col min="13" max="13" width="11.28515625" style="70" hidden="1" customWidth="1"/>
    <col min="14" max="14" width="10.28515625" style="70" hidden="1" customWidth="1"/>
    <col min="15" max="15" width="9.42578125" style="70" customWidth="1"/>
    <col min="16" max="16" width="10.42578125" style="70" customWidth="1"/>
    <col min="17" max="17" width="10" style="70" customWidth="1"/>
    <col min="18" max="18" width="8" style="70" customWidth="1"/>
    <col min="19" max="16384" width="9.140625" style="70"/>
  </cols>
  <sheetData>
    <row r="1" spans="1:18" ht="18.75" customHeight="1" x14ac:dyDescent="0.2">
      <c r="A1" s="934" t="s">
        <v>59</v>
      </c>
      <c r="B1" s="1664" t="s">
        <v>147</v>
      </c>
      <c r="C1" s="956" t="s">
        <v>944</v>
      </c>
      <c r="D1" s="1666" t="s">
        <v>945</v>
      </c>
      <c r="E1" s="1667"/>
      <c r="F1" s="1668"/>
      <c r="G1" s="935" t="s">
        <v>968</v>
      </c>
      <c r="H1" s="1666" t="s">
        <v>969</v>
      </c>
      <c r="I1" s="1667"/>
      <c r="J1" s="1668"/>
      <c r="K1" s="1658" t="s">
        <v>148</v>
      </c>
      <c r="L1" s="1659"/>
      <c r="M1" s="1659"/>
      <c r="N1" s="1660"/>
      <c r="O1" s="1661" t="s">
        <v>970</v>
      </c>
      <c r="P1" s="1662"/>
      <c r="Q1" s="1662"/>
      <c r="R1" s="1663"/>
    </row>
    <row r="2" spans="1:18" ht="48.75" customHeight="1" thickBot="1" x14ac:dyDescent="0.25">
      <c r="A2" s="936" t="s">
        <v>61</v>
      </c>
      <c r="B2" s="1665"/>
      <c r="C2" s="957" t="s">
        <v>62</v>
      </c>
      <c r="D2" s="72" t="s">
        <v>149</v>
      </c>
      <c r="E2" s="72" t="s">
        <v>150</v>
      </c>
      <c r="F2" s="73" t="s">
        <v>151</v>
      </c>
      <c r="G2" s="71" t="s">
        <v>62</v>
      </c>
      <c r="H2" s="72" t="s">
        <v>149</v>
      </c>
      <c r="I2" s="72" t="s">
        <v>150</v>
      </c>
      <c r="J2" s="73" t="s">
        <v>151</v>
      </c>
      <c r="K2" s="74" t="s">
        <v>152</v>
      </c>
      <c r="L2" s="75" t="s">
        <v>149</v>
      </c>
      <c r="M2" s="75" t="s">
        <v>150</v>
      </c>
      <c r="N2" s="73" t="s">
        <v>151</v>
      </c>
      <c r="O2" s="71" t="s">
        <v>62</v>
      </c>
      <c r="P2" s="72" t="s">
        <v>149</v>
      </c>
      <c r="Q2" s="72" t="s">
        <v>150</v>
      </c>
      <c r="R2" s="937" t="s">
        <v>151</v>
      </c>
    </row>
    <row r="3" spans="1:18" ht="17.25" thickTop="1" thickBot="1" x14ac:dyDescent="0.25">
      <c r="A3" s="1023"/>
      <c r="B3" s="997"/>
      <c r="C3" s="958"/>
      <c r="D3" s="955"/>
      <c r="E3" s="955"/>
      <c r="F3" s="955"/>
      <c r="G3" s="955"/>
      <c r="H3" s="938"/>
      <c r="I3" s="938"/>
      <c r="J3" s="938"/>
      <c r="K3" s="938"/>
      <c r="L3" s="938"/>
      <c r="M3" s="938"/>
      <c r="N3" s="938"/>
      <c r="O3" s="938"/>
      <c r="P3" s="938"/>
      <c r="Q3" s="938"/>
      <c r="R3" s="939"/>
    </row>
    <row r="4" spans="1:18" ht="13.5" thickBot="1" x14ac:dyDescent="0.25">
      <c r="A4" s="998">
        <v>1</v>
      </c>
      <c r="B4" s="999" t="s">
        <v>1</v>
      </c>
      <c r="C4" s="1084">
        <f>C5+C8+C12+C13</f>
        <v>67050</v>
      </c>
      <c r="D4" s="1084">
        <f t="shared" ref="D4:J4" si="0">D5+D8+D12+D13</f>
        <v>58500</v>
      </c>
      <c r="E4" s="1084">
        <f t="shared" si="0"/>
        <v>8550</v>
      </c>
      <c r="F4" s="1508">
        <f t="shared" si="0"/>
        <v>0</v>
      </c>
      <c r="G4" s="1492">
        <f t="shared" si="0"/>
        <v>78000</v>
      </c>
      <c r="H4" s="1084">
        <f t="shared" si="0"/>
        <v>70000</v>
      </c>
      <c r="I4" s="1084">
        <f t="shared" si="0"/>
        <v>8000</v>
      </c>
      <c r="J4" s="1084">
        <f t="shared" si="0"/>
        <v>0</v>
      </c>
      <c r="K4" s="1000" t="e">
        <f>K5+K8+#REF!</f>
        <v>#REF!</v>
      </c>
      <c r="L4" s="1000" t="e">
        <f>L5+L8+#REF!</f>
        <v>#REF!</v>
      </c>
      <c r="M4" s="1000" t="e">
        <f>M5+M8+#REF!</f>
        <v>#REF!</v>
      </c>
      <c r="N4" s="1008" t="e">
        <f>N5+N8+#REF!</f>
        <v>#REF!</v>
      </c>
      <c r="O4" s="1116">
        <f t="shared" ref="O4:O13" si="1">G4-C4</f>
        <v>10950</v>
      </c>
      <c r="P4" s="989">
        <f t="shared" ref="P4:P13" si="2">H4-D4</f>
        <v>11500</v>
      </c>
      <c r="Q4" s="989">
        <f t="shared" ref="Q4:Q13" si="3">I4-E4</f>
        <v>-550</v>
      </c>
      <c r="R4" s="1001">
        <f t="shared" ref="R4:R13" si="4">J4-F4</f>
        <v>0</v>
      </c>
    </row>
    <row r="5" spans="1:18" x14ac:dyDescent="0.2">
      <c r="A5" s="940">
        <v>1.1000000000000001</v>
      </c>
      <c r="B5" s="76" t="s">
        <v>2</v>
      </c>
      <c r="C5" s="1085">
        <f>C6+C7</f>
        <v>67050</v>
      </c>
      <c r="D5" s="1085">
        <f t="shared" ref="D5:J5" si="5">D6+D7</f>
        <v>58500</v>
      </c>
      <c r="E5" s="1085">
        <f t="shared" si="5"/>
        <v>8550</v>
      </c>
      <c r="F5" s="1509">
        <f t="shared" si="5"/>
        <v>0</v>
      </c>
      <c r="G5" s="673">
        <f t="shared" si="5"/>
        <v>78000</v>
      </c>
      <c r="H5" s="1085">
        <f t="shared" si="5"/>
        <v>70000</v>
      </c>
      <c r="I5" s="1085">
        <f t="shared" si="5"/>
        <v>8000</v>
      </c>
      <c r="J5" s="1085">
        <f t="shared" si="5"/>
        <v>0</v>
      </c>
      <c r="K5" s="93">
        <v>-175538</v>
      </c>
      <c r="L5" s="80">
        <v>-175538</v>
      </c>
      <c r="M5" s="80">
        <v>0</v>
      </c>
      <c r="N5" s="91">
        <v>0</v>
      </c>
      <c r="O5" s="1117">
        <f t="shared" si="1"/>
        <v>10950</v>
      </c>
      <c r="P5" s="77">
        <f t="shared" si="2"/>
        <v>11500</v>
      </c>
      <c r="Q5" s="77">
        <f t="shared" si="3"/>
        <v>-550</v>
      </c>
      <c r="R5" s="941">
        <f t="shared" si="4"/>
        <v>0</v>
      </c>
    </row>
    <row r="6" spans="1:18" x14ac:dyDescent="0.2">
      <c r="A6" s="942" t="s">
        <v>3</v>
      </c>
      <c r="B6" s="76" t="s">
        <v>4</v>
      </c>
      <c r="C6" s="1085">
        <v>51700</v>
      </c>
      <c r="D6" s="79">
        <v>45000</v>
      </c>
      <c r="E6" s="79">
        <v>6700</v>
      </c>
      <c r="F6" s="1063">
        <v>0</v>
      </c>
      <c r="G6" s="86">
        <v>77000</v>
      </c>
      <c r="H6" s="86">
        <v>69000</v>
      </c>
      <c r="I6" s="79">
        <v>8000</v>
      </c>
      <c r="J6" s="1063">
        <v>0</v>
      </c>
      <c r="K6" s="93">
        <v>-87117</v>
      </c>
      <c r="L6" s="80">
        <v>-87117</v>
      </c>
      <c r="M6" s="80">
        <v>0</v>
      </c>
      <c r="N6" s="91">
        <v>0</v>
      </c>
      <c r="O6" s="1117">
        <f t="shared" si="1"/>
        <v>25300</v>
      </c>
      <c r="P6" s="77">
        <f t="shared" si="2"/>
        <v>24000</v>
      </c>
      <c r="Q6" s="77">
        <f t="shared" si="3"/>
        <v>1300</v>
      </c>
      <c r="R6" s="941">
        <f t="shared" si="4"/>
        <v>0</v>
      </c>
    </row>
    <row r="7" spans="1:18" x14ac:dyDescent="0.2">
      <c r="A7" s="942" t="s">
        <v>5</v>
      </c>
      <c r="B7" s="76" t="s">
        <v>6</v>
      </c>
      <c r="C7" s="1085">
        <v>15350</v>
      </c>
      <c r="D7" s="79">
        <v>13500</v>
      </c>
      <c r="E7" s="79">
        <v>1850</v>
      </c>
      <c r="F7" s="1063">
        <v>0</v>
      </c>
      <c r="G7" s="86">
        <v>1000</v>
      </c>
      <c r="H7" s="86">
        <v>1000</v>
      </c>
      <c r="I7" s="79">
        <v>0</v>
      </c>
      <c r="J7" s="1063">
        <v>0</v>
      </c>
      <c r="K7" s="93">
        <v>-88421</v>
      </c>
      <c r="L7" s="80">
        <v>-88421</v>
      </c>
      <c r="M7" s="80">
        <v>0</v>
      </c>
      <c r="N7" s="91">
        <v>0</v>
      </c>
      <c r="O7" s="1117">
        <f t="shared" si="1"/>
        <v>-14350</v>
      </c>
      <c r="P7" s="77">
        <f t="shared" si="2"/>
        <v>-12500</v>
      </c>
      <c r="Q7" s="77">
        <f t="shared" si="3"/>
        <v>-1850</v>
      </c>
      <c r="R7" s="941">
        <f t="shared" si="4"/>
        <v>0</v>
      </c>
    </row>
    <row r="8" spans="1:18" x14ac:dyDescent="0.2">
      <c r="A8" s="940">
        <v>1.2</v>
      </c>
      <c r="B8" s="76" t="s">
        <v>7</v>
      </c>
      <c r="C8" s="1085">
        <f>C9+C10+C11</f>
        <v>0</v>
      </c>
      <c r="D8" s="1085">
        <f t="shared" ref="D8:J8" si="6">D9+D10+D11</f>
        <v>0</v>
      </c>
      <c r="E8" s="1085">
        <f t="shared" si="6"/>
        <v>0</v>
      </c>
      <c r="F8" s="1509">
        <f t="shared" si="6"/>
        <v>0</v>
      </c>
      <c r="G8" s="673">
        <f t="shared" si="6"/>
        <v>0</v>
      </c>
      <c r="H8" s="1085">
        <f t="shared" si="6"/>
        <v>0</v>
      </c>
      <c r="I8" s="1085">
        <f t="shared" si="6"/>
        <v>0</v>
      </c>
      <c r="J8" s="1085">
        <f t="shared" si="6"/>
        <v>0</v>
      </c>
      <c r="K8" s="93">
        <v>13687</v>
      </c>
      <c r="L8" s="80">
        <v>13687</v>
      </c>
      <c r="M8" s="80">
        <v>0</v>
      </c>
      <c r="N8" s="91">
        <v>0</v>
      </c>
      <c r="O8" s="1117">
        <f t="shared" si="1"/>
        <v>0</v>
      </c>
      <c r="P8" s="77">
        <f t="shared" si="2"/>
        <v>0</v>
      </c>
      <c r="Q8" s="77">
        <f t="shared" si="3"/>
        <v>0</v>
      </c>
      <c r="R8" s="941">
        <f t="shared" si="4"/>
        <v>0</v>
      </c>
    </row>
    <row r="9" spans="1:18" x14ac:dyDescent="0.2">
      <c r="A9" s="942" t="s">
        <v>8</v>
      </c>
      <c r="B9" s="76" t="s">
        <v>153</v>
      </c>
      <c r="C9" s="1085">
        <f>C10+C11</f>
        <v>0</v>
      </c>
      <c r="D9" s="1085">
        <f t="shared" ref="D9:J9" si="7">D10+D11</f>
        <v>0</v>
      </c>
      <c r="E9" s="1085">
        <f t="shared" si="7"/>
        <v>0</v>
      </c>
      <c r="F9" s="1509">
        <f t="shared" si="7"/>
        <v>0</v>
      </c>
      <c r="G9" s="673">
        <f t="shared" si="7"/>
        <v>0</v>
      </c>
      <c r="H9" s="1085">
        <f t="shared" si="7"/>
        <v>0</v>
      </c>
      <c r="I9" s="1085">
        <f t="shared" si="7"/>
        <v>0</v>
      </c>
      <c r="J9" s="1085">
        <f t="shared" si="7"/>
        <v>0</v>
      </c>
      <c r="K9" s="93">
        <v>13227</v>
      </c>
      <c r="L9" s="80">
        <v>13227</v>
      </c>
      <c r="M9" s="80">
        <v>0</v>
      </c>
      <c r="N9" s="91">
        <v>0</v>
      </c>
      <c r="O9" s="1117">
        <f t="shared" si="1"/>
        <v>0</v>
      </c>
      <c r="P9" s="77">
        <f t="shared" si="2"/>
        <v>0</v>
      </c>
      <c r="Q9" s="77">
        <f t="shared" si="3"/>
        <v>0</v>
      </c>
      <c r="R9" s="941">
        <f t="shared" si="4"/>
        <v>0</v>
      </c>
    </row>
    <row r="10" spans="1:18" x14ac:dyDescent="0.2">
      <c r="A10" s="942" t="s">
        <v>10</v>
      </c>
      <c r="B10" s="76" t="s">
        <v>11</v>
      </c>
      <c r="C10" s="1085">
        <v>0</v>
      </c>
      <c r="D10" s="79"/>
      <c r="E10" s="79">
        <v>0</v>
      </c>
      <c r="F10" s="1063">
        <v>0</v>
      </c>
      <c r="G10" s="86">
        <v>0</v>
      </c>
      <c r="H10" s="86">
        <v>0</v>
      </c>
      <c r="I10" s="79">
        <v>0</v>
      </c>
      <c r="J10" s="1063">
        <v>0</v>
      </c>
      <c r="K10" s="93">
        <v>18795</v>
      </c>
      <c r="L10" s="80">
        <v>18795</v>
      </c>
      <c r="M10" s="80">
        <v>0</v>
      </c>
      <c r="N10" s="91">
        <v>0</v>
      </c>
      <c r="O10" s="1117">
        <f t="shared" si="1"/>
        <v>0</v>
      </c>
      <c r="P10" s="77">
        <f t="shared" si="2"/>
        <v>0</v>
      </c>
      <c r="Q10" s="77">
        <f t="shared" si="3"/>
        <v>0</v>
      </c>
      <c r="R10" s="941">
        <f t="shared" si="4"/>
        <v>0</v>
      </c>
    </row>
    <row r="11" spans="1:18" x14ac:dyDescent="0.2">
      <c r="A11" s="942" t="s">
        <v>12</v>
      </c>
      <c r="B11" s="76" t="s">
        <v>13</v>
      </c>
      <c r="C11" s="1085">
        <v>0</v>
      </c>
      <c r="D11" s="79">
        <v>0</v>
      </c>
      <c r="E11" s="79">
        <v>0</v>
      </c>
      <c r="F11" s="1063">
        <v>0</v>
      </c>
      <c r="G11" s="86">
        <v>0</v>
      </c>
      <c r="H11" s="86">
        <v>0</v>
      </c>
      <c r="I11" s="79">
        <v>0</v>
      </c>
      <c r="J11" s="1063">
        <v>0</v>
      </c>
      <c r="K11" s="93">
        <v>-5568</v>
      </c>
      <c r="L11" s="80">
        <v>-5568</v>
      </c>
      <c r="M11" s="80">
        <v>0</v>
      </c>
      <c r="N11" s="91">
        <v>0</v>
      </c>
      <c r="O11" s="1117">
        <f t="shared" si="1"/>
        <v>0</v>
      </c>
      <c r="P11" s="77">
        <f t="shared" si="2"/>
        <v>0</v>
      </c>
      <c r="Q11" s="77">
        <f t="shared" si="3"/>
        <v>0</v>
      </c>
      <c r="R11" s="941">
        <f t="shared" si="4"/>
        <v>0</v>
      </c>
    </row>
    <row r="12" spans="1:18" x14ac:dyDescent="0.2">
      <c r="A12" s="942" t="s">
        <v>14</v>
      </c>
      <c r="B12" s="76" t="s">
        <v>15</v>
      </c>
      <c r="C12" s="1086">
        <v>0</v>
      </c>
      <c r="D12" s="79">
        <v>0</v>
      </c>
      <c r="E12" s="79">
        <v>0</v>
      </c>
      <c r="F12" s="1063">
        <v>0</v>
      </c>
      <c r="G12" s="86">
        <v>0</v>
      </c>
      <c r="H12" s="86">
        <v>0</v>
      </c>
      <c r="I12" s="79">
        <v>0</v>
      </c>
      <c r="J12" s="1063">
        <v>0</v>
      </c>
      <c r="K12" s="93">
        <v>0</v>
      </c>
      <c r="L12" s="80">
        <v>0</v>
      </c>
      <c r="M12" s="80">
        <v>0</v>
      </c>
      <c r="N12" s="91">
        <v>0</v>
      </c>
      <c r="O12" s="1117">
        <f t="shared" si="1"/>
        <v>0</v>
      </c>
      <c r="P12" s="77">
        <f t="shared" si="2"/>
        <v>0</v>
      </c>
      <c r="Q12" s="77">
        <f t="shared" si="3"/>
        <v>0</v>
      </c>
      <c r="R12" s="941">
        <f t="shared" si="4"/>
        <v>0</v>
      </c>
    </row>
    <row r="13" spans="1:18" ht="13.5" customHeight="1" thickBot="1" x14ac:dyDescent="0.25">
      <c r="A13" s="942" t="s">
        <v>16</v>
      </c>
      <c r="B13" s="76" t="s">
        <v>579</v>
      </c>
      <c r="C13" s="1086">
        <v>0</v>
      </c>
      <c r="D13" s="79">
        <v>0</v>
      </c>
      <c r="E13" s="79">
        <v>0</v>
      </c>
      <c r="F13" s="1063">
        <v>0</v>
      </c>
      <c r="G13" s="86">
        <v>0</v>
      </c>
      <c r="H13" s="86">
        <v>0</v>
      </c>
      <c r="I13" s="79">
        <v>0</v>
      </c>
      <c r="J13" s="1063">
        <v>0</v>
      </c>
      <c r="K13" s="93">
        <v>460</v>
      </c>
      <c r="L13" s="80">
        <v>460</v>
      </c>
      <c r="M13" s="80">
        <v>0</v>
      </c>
      <c r="N13" s="91">
        <v>0</v>
      </c>
      <c r="O13" s="1117">
        <f t="shared" si="1"/>
        <v>0</v>
      </c>
      <c r="P13" s="77">
        <f t="shared" si="2"/>
        <v>0</v>
      </c>
      <c r="Q13" s="77">
        <f t="shared" si="3"/>
        <v>0</v>
      </c>
      <c r="R13" s="941">
        <f t="shared" si="4"/>
        <v>0</v>
      </c>
    </row>
    <row r="14" spans="1:18" ht="14.25" thickBot="1" x14ac:dyDescent="0.3">
      <c r="A14" s="780" t="s">
        <v>17</v>
      </c>
      <c r="B14" s="808" t="s">
        <v>683</v>
      </c>
      <c r="C14" s="1087">
        <f>C15+C16+C17+C18+C19+C20+C21+C22+C23</f>
        <v>1084888</v>
      </c>
      <c r="D14" s="1087">
        <f t="shared" ref="D14:O14" si="8">D15+D16+D17+D18+D19+D20+D21+D22+D23</f>
        <v>1084888</v>
      </c>
      <c r="E14" s="1087">
        <f t="shared" si="8"/>
        <v>0</v>
      </c>
      <c r="F14" s="1510">
        <f t="shared" si="8"/>
        <v>0</v>
      </c>
      <c r="G14" s="778">
        <f t="shared" si="8"/>
        <v>1222774</v>
      </c>
      <c r="H14" s="1087">
        <f t="shared" si="8"/>
        <v>1222774</v>
      </c>
      <c r="I14" s="1087">
        <f t="shared" si="8"/>
        <v>0</v>
      </c>
      <c r="J14" s="1087">
        <f t="shared" si="8"/>
        <v>0</v>
      </c>
      <c r="K14" s="1087">
        <f t="shared" si="8"/>
        <v>-619155</v>
      </c>
      <c r="L14" s="1087">
        <f t="shared" si="8"/>
        <v>-868783.25165354344</v>
      </c>
      <c r="M14" s="1087">
        <f t="shared" si="8"/>
        <v>272622.31826771656</v>
      </c>
      <c r="N14" s="1087">
        <f t="shared" si="8"/>
        <v>-22994</v>
      </c>
      <c r="O14" s="1087">
        <f t="shared" si="8"/>
        <v>137886</v>
      </c>
      <c r="P14" s="1002">
        <f t="shared" ref="P14:P35" si="9">H14-D14</f>
        <v>137886</v>
      </c>
      <c r="Q14" s="1002">
        <f t="shared" ref="Q14:Q35" si="10">I14-E14</f>
        <v>0</v>
      </c>
      <c r="R14" s="1003">
        <f t="shared" ref="R14:R35" si="11">J14-F14</f>
        <v>0</v>
      </c>
    </row>
    <row r="15" spans="1:18" x14ac:dyDescent="0.2">
      <c r="A15" s="823" t="s">
        <v>20</v>
      </c>
      <c r="B15" s="961" t="s">
        <v>684</v>
      </c>
      <c r="C15" s="1088">
        <v>159396</v>
      </c>
      <c r="D15" s="1088">
        <v>159396</v>
      </c>
      <c r="E15" s="84"/>
      <c r="F15" s="1064"/>
      <c r="G15" s="597">
        <v>210597</v>
      </c>
      <c r="H15" s="944">
        <v>210597</v>
      </c>
      <c r="I15" s="84"/>
      <c r="J15" s="1064">
        <f t="shared" ref="J15" si="12">J16+J17+J18</f>
        <v>0</v>
      </c>
      <c r="K15" s="597">
        <v>-223942</v>
      </c>
      <c r="L15" s="84">
        <v>-7665.6337007874099</v>
      </c>
      <c r="M15" s="84">
        <v>-216276.43535433069</v>
      </c>
      <c r="N15" s="85">
        <v>0</v>
      </c>
      <c r="O15" s="1117">
        <f t="shared" ref="O15:O35" si="13">G15-C15</f>
        <v>51201</v>
      </c>
      <c r="P15" s="77">
        <f t="shared" si="9"/>
        <v>51201</v>
      </c>
      <c r="Q15" s="77">
        <f t="shared" si="10"/>
        <v>0</v>
      </c>
      <c r="R15" s="945">
        <f t="shared" si="11"/>
        <v>0</v>
      </c>
    </row>
    <row r="16" spans="1:18" x14ac:dyDescent="0.2">
      <c r="A16" s="823" t="s">
        <v>21</v>
      </c>
      <c r="B16" s="961" t="s">
        <v>159</v>
      </c>
      <c r="C16" s="1088">
        <v>420071</v>
      </c>
      <c r="D16" s="1088">
        <v>420071</v>
      </c>
      <c r="E16" s="81">
        <v>0</v>
      </c>
      <c r="F16" s="1062">
        <v>0</v>
      </c>
      <c r="G16" s="595">
        <v>488751</v>
      </c>
      <c r="H16" s="946">
        <v>488751</v>
      </c>
      <c r="I16" s="81"/>
      <c r="J16" s="1062">
        <v>0</v>
      </c>
      <c r="K16" s="597">
        <v>-7330</v>
      </c>
      <c r="L16" s="84">
        <v>-2000</v>
      </c>
      <c r="M16" s="84">
        <v>-5330.322834645669</v>
      </c>
      <c r="N16" s="85">
        <v>0</v>
      </c>
      <c r="O16" s="1117">
        <f t="shared" si="13"/>
        <v>68680</v>
      </c>
      <c r="P16" s="77">
        <f t="shared" si="9"/>
        <v>68680</v>
      </c>
      <c r="Q16" s="77">
        <f t="shared" si="10"/>
        <v>0</v>
      </c>
      <c r="R16" s="945">
        <f t="shared" si="11"/>
        <v>0</v>
      </c>
    </row>
    <row r="17" spans="1:18" x14ac:dyDescent="0.2">
      <c r="A17" s="823" t="s">
        <v>154</v>
      </c>
      <c r="B17" s="961" t="s">
        <v>163</v>
      </c>
      <c r="C17" s="1088">
        <v>228178</v>
      </c>
      <c r="D17" s="1088">
        <v>228178</v>
      </c>
      <c r="E17" s="81">
        <v>0</v>
      </c>
      <c r="F17" s="1062">
        <v>0</v>
      </c>
      <c r="G17" s="595">
        <v>228866</v>
      </c>
      <c r="H17" s="946">
        <v>228866</v>
      </c>
      <c r="I17" s="81"/>
      <c r="J17" s="1062">
        <v>0</v>
      </c>
      <c r="K17" s="597">
        <v>-50209</v>
      </c>
      <c r="L17" s="84">
        <v>0</v>
      </c>
      <c r="M17" s="84">
        <v>-50209</v>
      </c>
      <c r="N17" s="85">
        <v>0</v>
      </c>
      <c r="O17" s="1117">
        <f t="shared" si="13"/>
        <v>688</v>
      </c>
      <c r="P17" s="77">
        <f t="shared" si="9"/>
        <v>688</v>
      </c>
      <c r="Q17" s="77">
        <f t="shared" si="10"/>
        <v>0</v>
      </c>
      <c r="R17" s="945">
        <f t="shared" si="11"/>
        <v>0</v>
      </c>
    </row>
    <row r="18" spans="1:18" ht="12" customHeight="1" x14ac:dyDescent="0.2">
      <c r="A18" s="823" t="s">
        <v>23</v>
      </c>
      <c r="B18" s="961" t="s">
        <v>685</v>
      </c>
      <c r="C18" s="1088">
        <v>57704</v>
      </c>
      <c r="D18" s="1088">
        <v>57704</v>
      </c>
      <c r="E18" s="84">
        <v>0</v>
      </c>
      <c r="F18" s="1064">
        <v>0</v>
      </c>
      <c r="G18" s="597">
        <v>68288</v>
      </c>
      <c r="H18" s="944">
        <v>68288</v>
      </c>
      <c r="I18" s="84"/>
      <c r="J18" s="1064">
        <v>0</v>
      </c>
      <c r="K18" s="597">
        <v>-9897</v>
      </c>
      <c r="L18" s="84">
        <v>-307</v>
      </c>
      <c r="M18" s="84">
        <v>-9589.8661417322874</v>
      </c>
      <c r="N18" s="85">
        <v>0</v>
      </c>
      <c r="O18" s="1117">
        <f t="shared" si="13"/>
        <v>10584</v>
      </c>
      <c r="P18" s="77">
        <f t="shared" si="9"/>
        <v>10584</v>
      </c>
      <c r="Q18" s="77">
        <f t="shared" si="10"/>
        <v>0</v>
      </c>
      <c r="R18" s="945">
        <f t="shared" si="11"/>
        <v>0</v>
      </c>
    </row>
    <row r="19" spans="1:18" ht="15" customHeight="1" x14ac:dyDescent="0.2">
      <c r="A19" s="824" t="s">
        <v>24</v>
      </c>
      <c r="B19" s="961" t="s">
        <v>170</v>
      </c>
      <c r="C19" s="1088">
        <v>17795</v>
      </c>
      <c r="D19" s="1088">
        <v>17795</v>
      </c>
      <c r="E19" s="81">
        <v>0</v>
      </c>
      <c r="F19" s="1062">
        <v>0</v>
      </c>
      <c r="G19" s="595">
        <v>24886</v>
      </c>
      <c r="H19" s="946">
        <v>24886</v>
      </c>
      <c r="I19" s="81"/>
      <c r="J19" s="1064">
        <v>0</v>
      </c>
      <c r="K19" s="597">
        <v>-8259</v>
      </c>
      <c r="L19" s="84">
        <v>-8259</v>
      </c>
      <c r="M19" s="84">
        <v>0</v>
      </c>
      <c r="N19" s="85">
        <v>0</v>
      </c>
      <c r="O19" s="1117">
        <f t="shared" si="13"/>
        <v>7091</v>
      </c>
      <c r="P19" s="77">
        <f t="shared" si="9"/>
        <v>7091</v>
      </c>
      <c r="Q19" s="77">
        <f t="shared" si="10"/>
        <v>0</v>
      </c>
      <c r="R19" s="945">
        <f t="shared" si="11"/>
        <v>0</v>
      </c>
    </row>
    <row r="20" spans="1:18" ht="12.75" customHeight="1" x14ac:dyDescent="0.2">
      <c r="A20" s="824" t="s">
        <v>25</v>
      </c>
      <c r="B20" s="961" t="s">
        <v>686</v>
      </c>
      <c r="C20" s="1088">
        <v>74877</v>
      </c>
      <c r="D20" s="84">
        <v>74877</v>
      </c>
      <c r="E20" s="84">
        <v>0</v>
      </c>
      <c r="F20" s="1064">
        <v>0</v>
      </c>
      <c r="G20" s="597">
        <v>85552</v>
      </c>
      <c r="H20" s="944">
        <v>85552</v>
      </c>
      <c r="I20" s="84">
        <v>0</v>
      </c>
      <c r="J20" s="1064">
        <v>0</v>
      </c>
      <c r="K20" s="597">
        <v>-38247</v>
      </c>
      <c r="L20" s="84">
        <v>2900.3662992125983</v>
      </c>
      <c r="M20" s="84">
        <v>-41147.246377952753</v>
      </c>
      <c r="N20" s="85">
        <v>0</v>
      </c>
      <c r="O20" s="1117">
        <f t="shared" si="13"/>
        <v>10675</v>
      </c>
      <c r="P20" s="77">
        <f t="shared" si="9"/>
        <v>10675</v>
      </c>
      <c r="Q20" s="77">
        <f t="shared" si="10"/>
        <v>0</v>
      </c>
      <c r="R20" s="945">
        <f t="shared" si="11"/>
        <v>0</v>
      </c>
    </row>
    <row r="21" spans="1:18" x14ac:dyDescent="0.2">
      <c r="A21" s="824" t="s">
        <v>669</v>
      </c>
      <c r="B21" s="961" t="s">
        <v>687</v>
      </c>
      <c r="C21" s="1088">
        <v>0</v>
      </c>
      <c r="D21" s="81">
        <v>0</v>
      </c>
      <c r="E21" s="81">
        <v>0</v>
      </c>
      <c r="F21" s="1062"/>
      <c r="G21" s="595">
        <v>1748</v>
      </c>
      <c r="H21" s="946">
        <v>1748</v>
      </c>
      <c r="I21" s="81">
        <v>0</v>
      </c>
      <c r="J21" s="1064">
        <v>0</v>
      </c>
      <c r="K21" s="597">
        <v>-110000</v>
      </c>
      <c r="L21" s="84">
        <v>0</v>
      </c>
      <c r="M21" s="84">
        <v>-110000</v>
      </c>
      <c r="N21" s="85">
        <v>0</v>
      </c>
      <c r="O21" s="1117">
        <f t="shared" si="13"/>
        <v>1748</v>
      </c>
      <c r="P21" s="77">
        <f t="shared" si="9"/>
        <v>1748</v>
      </c>
      <c r="Q21" s="77">
        <f t="shared" si="10"/>
        <v>0</v>
      </c>
      <c r="R21" s="945">
        <f t="shared" si="11"/>
        <v>0</v>
      </c>
    </row>
    <row r="22" spans="1:18" x14ac:dyDescent="0.2">
      <c r="A22" s="824" t="s">
        <v>670</v>
      </c>
      <c r="B22" s="961" t="s">
        <v>776</v>
      </c>
      <c r="C22" s="1088">
        <v>0</v>
      </c>
      <c r="D22" s="83">
        <v>0</v>
      </c>
      <c r="E22" s="83">
        <v>0</v>
      </c>
      <c r="F22" s="1511">
        <v>0</v>
      </c>
      <c r="G22" s="597">
        <v>0</v>
      </c>
      <c r="H22" s="83">
        <v>0</v>
      </c>
      <c r="I22" s="83">
        <v>0</v>
      </c>
      <c r="J22" s="83">
        <v>0</v>
      </c>
      <c r="K22" s="597">
        <v>-90217</v>
      </c>
      <c r="L22" s="84">
        <v>-417205.98425196856</v>
      </c>
      <c r="M22" s="84">
        <v>338486.18897637795</v>
      </c>
      <c r="N22" s="85">
        <v>-11497</v>
      </c>
      <c r="O22" s="1117">
        <f t="shared" si="13"/>
        <v>0</v>
      </c>
      <c r="P22" s="77">
        <f t="shared" si="9"/>
        <v>0</v>
      </c>
      <c r="Q22" s="77">
        <f t="shared" si="10"/>
        <v>0</v>
      </c>
      <c r="R22" s="945">
        <f t="shared" si="11"/>
        <v>0</v>
      </c>
    </row>
    <row r="23" spans="1:18" x14ac:dyDescent="0.2">
      <c r="A23" s="824" t="s">
        <v>671</v>
      </c>
      <c r="B23" s="961" t="s">
        <v>689</v>
      </c>
      <c r="C23" s="1088">
        <v>126867</v>
      </c>
      <c r="D23" s="1088">
        <v>126867</v>
      </c>
      <c r="E23" s="1088">
        <f t="shared" ref="E23:N23" si="14">E24+E25+E26+E27+E28+E29+E30</f>
        <v>0</v>
      </c>
      <c r="F23" s="1512">
        <f t="shared" si="14"/>
        <v>0</v>
      </c>
      <c r="G23" s="22">
        <f t="shared" si="14"/>
        <v>114086</v>
      </c>
      <c r="H23" s="1088">
        <f t="shared" si="14"/>
        <v>114086</v>
      </c>
      <c r="I23" s="1088">
        <f t="shared" si="14"/>
        <v>0</v>
      </c>
      <c r="J23" s="1088">
        <f t="shared" si="14"/>
        <v>0</v>
      </c>
      <c r="K23" s="1088">
        <f t="shared" si="14"/>
        <v>-81054</v>
      </c>
      <c r="L23" s="1088">
        <f t="shared" si="14"/>
        <v>-436246</v>
      </c>
      <c r="M23" s="1088">
        <f t="shared" si="14"/>
        <v>366689</v>
      </c>
      <c r="N23" s="1535">
        <f t="shared" si="14"/>
        <v>-11497</v>
      </c>
      <c r="O23" s="1117">
        <f t="shared" si="13"/>
        <v>-12781</v>
      </c>
      <c r="P23" s="77">
        <f t="shared" si="9"/>
        <v>-12781</v>
      </c>
      <c r="Q23" s="77">
        <f t="shared" si="10"/>
        <v>0</v>
      </c>
      <c r="R23" s="945">
        <f t="shared" si="11"/>
        <v>0</v>
      </c>
    </row>
    <row r="24" spans="1:18" x14ac:dyDescent="0.2">
      <c r="A24" s="824" t="s">
        <v>672</v>
      </c>
      <c r="B24" s="961" t="s">
        <v>690</v>
      </c>
      <c r="C24" s="1088"/>
      <c r="D24" s="87"/>
      <c r="E24" s="87">
        <v>0</v>
      </c>
      <c r="F24" s="1065"/>
      <c r="G24" s="1043">
        <v>0</v>
      </c>
      <c r="H24" s="947">
        <v>0</v>
      </c>
      <c r="I24" s="87">
        <v>0</v>
      </c>
      <c r="J24" s="1065"/>
      <c r="K24" s="92">
        <v>-13379</v>
      </c>
      <c r="L24" s="88">
        <v>-13379</v>
      </c>
      <c r="M24" s="88">
        <v>0</v>
      </c>
      <c r="N24" s="1115"/>
      <c r="O24" s="1117">
        <f t="shared" si="13"/>
        <v>0</v>
      </c>
      <c r="P24" s="77">
        <f t="shared" si="9"/>
        <v>0</v>
      </c>
      <c r="Q24" s="77">
        <f t="shared" si="10"/>
        <v>0</v>
      </c>
      <c r="R24" s="945">
        <f t="shared" si="11"/>
        <v>0</v>
      </c>
    </row>
    <row r="25" spans="1:18" x14ac:dyDescent="0.2">
      <c r="A25" s="824" t="s">
        <v>737</v>
      </c>
      <c r="B25" s="961" t="s">
        <v>691</v>
      </c>
      <c r="C25" s="1088">
        <v>45780</v>
      </c>
      <c r="D25" s="1088">
        <v>45780</v>
      </c>
      <c r="E25" s="87">
        <v>0</v>
      </c>
      <c r="F25" s="1065"/>
      <c r="G25" s="89">
        <v>38000</v>
      </c>
      <c r="H25" s="948">
        <v>38000</v>
      </c>
      <c r="I25" s="598">
        <v>0</v>
      </c>
      <c r="J25" s="1066">
        <v>0</v>
      </c>
      <c r="K25" s="92">
        <v>-100226</v>
      </c>
      <c r="L25" s="88">
        <v>-100226</v>
      </c>
      <c r="M25" s="88">
        <v>0</v>
      </c>
      <c r="N25" s="1115"/>
      <c r="O25" s="1117">
        <f t="shared" si="13"/>
        <v>-7780</v>
      </c>
      <c r="P25" s="77">
        <f t="shared" si="9"/>
        <v>-7780</v>
      </c>
      <c r="Q25" s="77">
        <f t="shared" si="10"/>
        <v>0</v>
      </c>
      <c r="R25" s="945">
        <f t="shared" si="11"/>
        <v>0</v>
      </c>
    </row>
    <row r="26" spans="1:18" x14ac:dyDescent="0.2">
      <c r="A26" s="824" t="s">
        <v>738</v>
      </c>
      <c r="B26" s="961" t="s">
        <v>692</v>
      </c>
      <c r="C26" s="1088"/>
      <c r="D26" s="598"/>
      <c r="E26" s="87">
        <v>0</v>
      </c>
      <c r="F26" s="1065"/>
      <c r="G26" s="89"/>
      <c r="H26" s="948"/>
      <c r="I26" s="598">
        <v>0</v>
      </c>
      <c r="J26" s="1066">
        <v>0</v>
      </c>
      <c r="K26" s="92">
        <v>20453</v>
      </c>
      <c r="L26" s="88">
        <v>20453</v>
      </c>
      <c r="M26" s="88">
        <v>0</v>
      </c>
      <c r="N26" s="1115"/>
      <c r="O26" s="1117">
        <f t="shared" si="13"/>
        <v>0</v>
      </c>
      <c r="P26" s="77">
        <f t="shared" si="9"/>
        <v>0</v>
      </c>
      <c r="Q26" s="77">
        <f t="shared" si="10"/>
        <v>0</v>
      </c>
      <c r="R26" s="945">
        <f t="shared" si="11"/>
        <v>0</v>
      </c>
    </row>
    <row r="27" spans="1:18" x14ac:dyDescent="0.2">
      <c r="A27" s="824" t="s">
        <v>739</v>
      </c>
      <c r="B27" s="961" t="s">
        <v>693</v>
      </c>
      <c r="C27" s="1088">
        <v>2414</v>
      </c>
      <c r="D27" s="1088">
        <v>2414</v>
      </c>
      <c r="E27" s="87">
        <v>0</v>
      </c>
      <c r="F27" s="1065"/>
      <c r="G27" s="89">
        <v>3272</v>
      </c>
      <c r="H27" s="948">
        <v>3272</v>
      </c>
      <c r="I27" s="598">
        <v>0</v>
      </c>
      <c r="J27" s="1066">
        <v>0</v>
      </c>
      <c r="K27" s="92">
        <v>298</v>
      </c>
      <c r="L27" s="88">
        <v>-354894</v>
      </c>
      <c r="M27" s="88">
        <v>366689</v>
      </c>
      <c r="N27" s="1115">
        <v>-11497</v>
      </c>
      <c r="O27" s="1117">
        <f t="shared" si="13"/>
        <v>858</v>
      </c>
      <c r="P27" s="77">
        <f t="shared" si="9"/>
        <v>858</v>
      </c>
      <c r="Q27" s="77">
        <f t="shared" si="10"/>
        <v>0</v>
      </c>
      <c r="R27" s="945">
        <f t="shared" si="11"/>
        <v>0</v>
      </c>
    </row>
    <row r="28" spans="1:18" x14ac:dyDescent="0.2">
      <c r="A28" s="824" t="s">
        <v>740</v>
      </c>
      <c r="B28" s="961" t="s">
        <v>694</v>
      </c>
      <c r="C28" s="1088"/>
      <c r="D28" s="598"/>
      <c r="E28" s="87"/>
      <c r="F28" s="1065"/>
      <c r="G28" s="89"/>
      <c r="H28" s="948"/>
      <c r="I28" s="598">
        <v>0</v>
      </c>
      <c r="J28" s="1066">
        <v>0</v>
      </c>
      <c r="K28" s="92">
        <v>7000</v>
      </c>
      <c r="L28" s="88">
        <v>7000</v>
      </c>
      <c r="M28" s="88">
        <v>0</v>
      </c>
      <c r="N28" s="1115"/>
      <c r="O28" s="1117">
        <f t="shared" si="13"/>
        <v>0</v>
      </c>
      <c r="P28" s="77">
        <f t="shared" si="9"/>
        <v>0</v>
      </c>
      <c r="Q28" s="77">
        <f t="shared" si="10"/>
        <v>0</v>
      </c>
      <c r="R28" s="945">
        <f t="shared" si="11"/>
        <v>0</v>
      </c>
    </row>
    <row r="29" spans="1:18" x14ac:dyDescent="0.2">
      <c r="A29" s="824" t="s">
        <v>741</v>
      </c>
      <c r="B29" s="961" t="s">
        <v>695</v>
      </c>
      <c r="C29" s="1088">
        <v>78673</v>
      </c>
      <c r="D29" s="1088">
        <v>78673</v>
      </c>
      <c r="E29" s="87">
        <v>0</v>
      </c>
      <c r="F29" s="1065"/>
      <c r="G29" s="89">
        <v>72814</v>
      </c>
      <c r="H29" s="948">
        <v>72814</v>
      </c>
      <c r="I29" s="598">
        <v>0</v>
      </c>
      <c r="J29" s="1066">
        <v>0</v>
      </c>
      <c r="K29" s="92">
        <v>10000</v>
      </c>
      <c r="L29" s="88">
        <v>10000</v>
      </c>
      <c r="M29" s="88">
        <v>0</v>
      </c>
      <c r="N29" s="1115"/>
      <c r="O29" s="1117">
        <f t="shared" si="13"/>
        <v>-5859</v>
      </c>
      <c r="P29" s="77">
        <f t="shared" si="9"/>
        <v>-5859</v>
      </c>
      <c r="Q29" s="77">
        <f t="shared" si="10"/>
        <v>0</v>
      </c>
      <c r="R29" s="945">
        <f t="shared" si="11"/>
        <v>0</v>
      </c>
    </row>
    <row r="30" spans="1:18" ht="14.25" customHeight="1" thickBot="1" x14ac:dyDescent="0.25">
      <c r="A30" s="824" t="s">
        <v>742</v>
      </c>
      <c r="B30" s="961" t="s">
        <v>696</v>
      </c>
      <c r="C30" s="1088"/>
      <c r="D30" s="79">
        <v>0</v>
      </c>
      <c r="E30" s="79">
        <f>E31+E32</f>
        <v>0</v>
      </c>
      <c r="F30" s="1063"/>
      <c r="G30" s="86"/>
      <c r="H30" s="943"/>
      <c r="I30" s="79">
        <f>I31+I32</f>
        <v>0</v>
      </c>
      <c r="J30" s="1063">
        <v>0</v>
      </c>
      <c r="K30" s="93">
        <v>-5200</v>
      </c>
      <c r="L30" s="80">
        <v>-5200</v>
      </c>
      <c r="M30" s="80">
        <v>0</v>
      </c>
      <c r="N30" s="91">
        <v>0</v>
      </c>
      <c r="O30" s="1117">
        <f t="shared" si="13"/>
        <v>0</v>
      </c>
      <c r="P30" s="77">
        <f t="shared" si="9"/>
        <v>0</v>
      </c>
      <c r="Q30" s="77">
        <f t="shared" si="10"/>
        <v>0</v>
      </c>
      <c r="R30" s="945">
        <f t="shared" si="11"/>
        <v>0</v>
      </c>
    </row>
    <row r="31" spans="1:18" ht="13.5" thickBot="1" x14ac:dyDescent="0.25">
      <c r="A31" s="809" t="s">
        <v>81</v>
      </c>
      <c r="B31" s="962" t="s">
        <v>673</v>
      </c>
      <c r="C31" s="981">
        <f>C32+C40</f>
        <v>133500</v>
      </c>
      <c r="D31" s="981">
        <f t="shared" ref="D31:N31" si="15">D32+D40</f>
        <v>0</v>
      </c>
      <c r="E31" s="981">
        <f t="shared" si="15"/>
        <v>0</v>
      </c>
      <c r="F31" s="1513">
        <f t="shared" si="15"/>
        <v>133500</v>
      </c>
      <c r="G31" s="1493">
        <f t="shared" si="15"/>
        <v>131500</v>
      </c>
      <c r="H31" s="981">
        <f t="shared" si="15"/>
        <v>0</v>
      </c>
      <c r="I31" s="981">
        <f t="shared" si="15"/>
        <v>0</v>
      </c>
      <c r="J31" s="981">
        <f t="shared" si="15"/>
        <v>131500</v>
      </c>
      <c r="K31" s="981">
        <f t="shared" si="15"/>
        <v>-1632</v>
      </c>
      <c r="L31" s="981">
        <f t="shared" si="15"/>
        <v>-200</v>
      </c>
      <c r="M31" s="981">
        <f t="shared" si="15"/>
        <v>-1432</v>
      </c>
      <c r="N31" s="1536">
        <f t="shared" si="15"/>
        <v>0</v>
      </c>
      <c r="O31" s="1116">
        <f t="shared" si="13"/>
        <v>-2000</v>
      </c>
      <c r="P31" s="989">
        <f t="shared" si="9"/>
        <v>0</v>
      </c>
      <c r="Q31" s="989">
        <f t="shared" si="10"/>
        <v>0</v>
      </c>
      <c r="R31" s="1553">
        <f t="shared" si="11"/>
        <v>-2000</v>
      </c>
    </row>
    <row r="32" spans="1:18" x14ac:dyDescent="0.2">
      <c r="A32" s="824">
        <v>3.1</v>
      </c>
      <c r="B32" s="963" t="s">
        <v>26</v>
      </c>
      <c r="C32" s="1086">
        <f>C33+C34+C35+C36+C37+C38</f>
        <v>132000</v>
      </c>
      <c r="D32" s="1086">
        <f t="shared" ref="D32:J32" si="16">D33+D34+D35+D36+D37+D38</f>
        <v>0</v>
      </c>
      <c r="E32" s="1086">
        <f t="shared" si="16"/>
        <v>0</v>
      </c>
      <c r="F32" s="1514">
        <f t="shared" si="16"/>
        <v>132000</v>
      </c>
      <c r="G32" s="14">
        <f t="shared" si="16"/>
        <v>130000</v>
      </c>
      <c r="H32" s="1086">
        <f t="shared" si="16"/>
        <v>0</v>
      </c>
      <c r="I32" s="1086">
        <f t="shared" si="16"/>
        <v>0</v>
      </c>
      <c r="J32" s="1086">
        <f t="shared" si="16"/>
        <v>130000</v>
      </c>
      <c r="K32" s="92">
        <v>-200</v>
      </c>
      <c r="L32" s="88">
        <v>-200</v>
      </c>
      <c r="M32" s="88">
        <v>0</v>
      </c>
      <c r="N32" s="1115">
        <v>0</v>
      </c>
      <c r="O32" s="1117">
        <f t="shared" si="13"/>
        <v>-2000</v>
      </c>
      <c r="P32" s="77">
        <f t="shared" si="9"/>
        <v>0</v>
      </c>
      <c r="Q32" s="77">
        <f t="shared" si="10"/>
        <v>0</v>
      </c>
      <c r="R32" s="945">
        <f t="shared" si="11"/>
        <v>-2000</v>
      </c>
    </row>
    <row r="33" spans="1:18" x14ac:dyDescent="0.2">
      <c r="A33" s="826" t="s">
        <v>675</v>
      </c>
      <c r="B33" s="964" t="s">
        <v>27</v>
      </c>
      <c r="C33" s="1089">
        <v>10000</v>
      </c>
      <c r="D33" s="598"/>
      <c r="E33" s="598">
        <f t="shared" ref="E33:I33" si="17">E34+E35</f>
        <v>0</v>
      </c>
      <c r="F33" s="1065">
        <v>10000</v>
      </c>
      <c r="G33" s="1043">
        <v>12500</v>
      </c>
      <c r="H33" s="948">
        <f t="shared" si="17"/>
        <v>0</v>
      </c>
      <c r="I33" s="598">
        <f t="shared" si="17"/>
        <v>0</v>
      </c>
      <c r="J33" s="1065">
        <v>12500</v>
      </c>
      <c r="K33" s="93">
        <v>-9163</v>
      </c>
      <c r="L33" s="80">
        <v>19040.015748031496</v>
      </c>
      <c r="M33" s="80">
        <v>-28202.811023622053</v>
      </c>
      <c r="N33" s="91">
        <v>0</v>
      </c>
      <c r="O33" s="1117">
        <f t="shared" si="13"/>
        <v>2500</v>
      </c>
      <c r="P33" s="77">
        <f t="shared" si="9"/>
        <v>0</v>
      </c>
      <c r="Q33" s="77">
        <f t="shared" si="10"/>
        <v>0</v>
      </c>
      <c r="R33" s="945">
        <f t="shared" si="11"/>
        <v>2500</v>
      </c>
    </row>
    <row r="34" spans="1:18" x14ac:dyDescent="0.2">
      <c r="A34" s="826" t="s">
        <v>676</v>
      </c>
      <c r="B34" s="964" t="s">
        <v>28</v>
      </c>
      <c r="C34" s="1089">
        <v>0</v>
      </c>
      <c r="D34" s="87"/>
      <c r="E34" s="87">
        <v>0</v>
      </c>
      <c r="F34" s="1065">
        <v>0</v>
      </c>
      <c r="G34" s="1043">
        <v>0</v>
      </c>
      <c r="H34" s="948"/>
      <c r="I34" s="598">
        <v>0</v>
      </c>
      <c r="J34" s="1065">
        <v>0</v>
      </c>
      <c r="K34" s="92">
        <v>-5000</v>
      </c>
      <c r="L34" s="88">
        <v>-5000</v>
      </c>
      <c r="M34" s="88">
        <v>0</v>
      </c>
      <c r="N34" s="1115">
        <v>0</v>
      </c>
      <c r="O34" s="1117">
        <f t="shared" si="13"/>
        <v>0</v>
      </c>
      <c r="P34" s="77">
        <f t="shared" si="9"/>
        <v>0</v>
      </c>
      <c r="Q34" s="77">
        <f t="shared" si="10"/>
        <v>0</v>
      </c>
      <c r="R34" s="945">
        <f t="shared" si="11"/>
        <v>0</v>
      </c>
    </row>
    <row r="35" spans="1:18" x14ac:dyDescent="0.2">
      <c r="A35" s="826" t="s">
        <v>677</v>
      </c>
      <c r="B35" s="964" t="s">
        <v>29</v>
      </c>
      <c r="C35" s="1089">
        <v>11000</v>
      </c>
      <c r="D35" s="87"/>
      <c r="E35" s="87">
        <v>0</v>
      </c>
      <c r="F35" s="1065">
        <v>11000</v>
      </c>
      <c r="G35" s="1043">
        <v>12000</v>
      </c>
      <c r="H35" s="948"/>
      <c r="I35" s="598">
        <v>0</v>
      </c>
      <c r="J35" s="1065">
        <v>12000</v>
      </c>
      <c r="K35" s="92">
        <v>0</v>
      </c>
      <c r="L35" s="88">
        <v>0</v>
      </c>
      <c r="M35" s="88">
        <v>0</v>
      </c>
      <c r="N35" s="1115">
        <v>0</v>
      </c>
      <c r="O35" s="1117">
        <f t="shared" si="13"/>
        <v>1000</v>
      </c>
      <c r="P35" s="77">
        <f t="shared" si="9"/>
        <v>0</v>
      </c>
      <c r="Q35" s="77">
        <f t="shared" si="10"/>
        <v>0</v>
      </c>
      <c r="R35" s="945">
        <f t="shared" si="11"/>
        <v>1000</v>
      </c>
    </row>
    <row r="36" spans="1:18" x14ac:dyDescent="0.2">
      <c r="A36" s="826" t="s">
        <v>677</v>
      </c>
      <c r="B36" s="964" t="s">
        <v>30</v>
      </c>
      <c r="C36" s="1089">
        <v>109000</v>
      </c>
      <c r="D36" s="87"/>
      <c r="E36" s="79">
        <f t="shared" ref="E36:I36" si="18">E37+E38</f>
        <v>0</v>
      </c>
      <c r="F36" s="1065">
        <v>109000</v>
      </c>
      <c r="G36" s="1043">
        <v>102500</v>
      </c>
      <c r="H36" s="943"/>
      <c r="I36" s="79">
        <f t="shared" si="18"/>
        <v>0</v>
      </c>
      <c r="J36" s="1065">
        <v>102500</v>
      </c>
      <c r="K36" s="93">
        <v>-33833</v>
      </c>
      <c r="L36" s="80">
        <v>-6353</v>
      </c>
      <c r="M36" s="80">
        <v>0</v>
      </c>
      <c r="N36" s="91">
        <v>-27480</v>
      </c>
      <c r="O36" s="1117">
        <f t="shared" ref="O36:R43" si="19">G36-C36</f>
        <v>-6500</v>
      </c>
      <c r="P36" s="77">
        <f t="shared" si="19"/>
        <v>0</v>
      </c>
      <c r="Q36" s="77">
        <f t="shared" si="19"/>
        <v>0</v>
      </c>
      <c r="R36" s="945">
        <f t="shared" si="19"/>
        <v>-6500</v>
      </c>
    </row>
    <row r="37" spans="1:18" x14ac:dyDescent="0.2">
      <c r="A37" s="826" t="s">
        <v>678</v>
      </c>
      <c r="B37" s="964" t="s">
        <v>31</v>
      </c>
      <c r="C37" s="1089">
        <v>2000</v>
      </c>
      <c r="D37" s="87"/>
      <c r="E37" s="79">
        <v>0</v>
      </c>
      <c r="F37" s="1065">
        <v>2000</v>
      </c>
      <c r="G37" s="1043">
        <v>3000</v>
      </c>
      <c r="H37" s="943"/>
      <c r="I37" s="79">
        <v>0</v>
      </c>
      <c r="J37" s="1065">
        <v>3000</v>
      </c>
      <c r="K37" s="93">
        <v>-69948</v>
      </c>
      <c r="L37" s="80">
        <v>-42468</v>
      </c>
      <c r="M37" s="80">
        <v>0</v>
      </c>
      <c r="N37" s="91">
        <v>-27480</v>
      </c>
      <c r="O37" s="1117">
        <f t="shared" si="19"/>
        <v>1000</v>
      </c>
      <c r="P37" s="77">
        <f t="shared" si="19"/>
        <v>0</v>
      </c>
      <c r="Q37" s="77">
        <f t="shared" si="19"/>
        <v>0</v>
      </c>
      <c r="R37" s="945">
        <f t="shared" si="19"/>
        <v>1000</v>
      </c>
    </row>
    <row r="38" spans="1:18" x14ac:dyDescent="0.2">
      <c r="A38" s="826" t="s">
        <v>679</v>
      </c>
      <c r="B38" s="964" t="s">
        <v>32</v>
      </c>
      <c r="C38" s="1089">
        <v>0</v>
      </c>
      <c r="D38" s="87"/>
      <c r="E38" s="79">
        <v>0</v>
      </c>
      <c r="F38" s="1065">
        <v>0</v>
      </c>
      <c r="G38" s="1043">
        <v>0</v>
      </c>
      <c r="H38" s="943"/>
      <c r="I38" s="79">
        <v>0</v>
      </c>
      <c r="J38" s="1065">
        <v>0</v>
      </c>
      <c r="K38" s="93">
        <v>36115</v>
      </c>
      <c r="L38" s="80">
        <v>36115</v>
      </c>
      <c r="M38" s="80">
        <v>0</v>
      </c>
      <c r="N38" s="91">
        <v>0</v>
      </c>
      <c r="O38" s="1117">
        <f t="shared" si="19"/>
        <v>0</v>
      </c>
      <c r="P38" s="77">
        <f t="shared" si="19"/>
        <v>0</v>
      </c>
      <c r="Q38" s="77">
        <f t="shared" si="19"/>
        <v>0</v>
      </c>
      <c r="R38" s="945">
        <f t="shared" si="19"/>
        <v>0</v>
      </c>
    </row>
    <row r="39" spans="1:18" x14ac:dyDescent="0.2">
      <c r="A39" s="828" t="s">
        <v>680</v>
      </c>
      <c r="B39" s="965" t="s">
        <v>33</v>
      </c>
      <c r="C39" s="1089">
        <v>0</v>
      </c>
      <c r="D39" s="79"/>
      <c r="E39" s="79">
        <f t="shared" ref="E39:I39" si="20">E40+E41</f>
        <v>0</v>
      </c>
      <c r="F39" s="1065">
        <v>0</v>
      </c>
      <c r="G39" s="1043">
        <v>0</v>
      </c>
      <c r="H39" s="79"/>
      <c r="I39" s="79">
        <f t="shared" si="20"/>
        <v>0</v>
      </c>
      <c r="J39" s="1063">
        <v>0</v>
      </c>
      <c r="K39" s="93">
        <v>-71488</v>
      </c>
      <c r="L39" s="80">
        <v>-42126</v>
      </c>
      <c r="M39" s="80">
        <v>-29362</v>
      </c>
      <c r="N39" s="91">
        <v>0</v>
      </c>
      <c r="O39" s="1117">
        <f t="shared" si="19"/>
        <v>0</v>
      </c>
      <c r="P39" s="77">
        <f t="shared" si="19"/>
        <v>0</v>
      </c>
      <c r="Q39" s="77">
        <f t="shared" si="19"/>
        <v>0</v>
      </c>
      <c r="R39" s="945">
        <f t="shared" si="19"/>
        <v>0</v>
      </c>
    </row>
    <row r="40" spans="1:18" x14ac:dyDescent="0.2">
      <c r="A40" s="823">
        <v>3.2</v>
      </c>
      <c r="B40" s="961" t="s">
        <v>34</v>
      </c>
      <c r="C40" s="1088">
        <v>1500</v>
      </c>
      <c r="D40" s="1088"/>
      <c r="E40" s="1088">
        <f t="shared" ref="E40:N40" si="21">E41+E42</f>
        <v>0</v>
      </c>
      <c r="F40" s="1512">
        <v>1500</v>
      </c>
      <c r="G40" s="22">
        <f t="shared" si="21"/>
        <v>1500</v>
      </c>
      <c r="H40" s="1088"/>
      <c r="I40" s="1088">
        <f t="shared" si="21"/>
        <v>0</v>
      </c>
      <c r="J40" s="1088">
        <f t="shared" si="21"/>
        <v>1500</v>
      </c>
      <c r="K40" s="1088">
        <f t="shared" si="21"/>
        <v>-1432</v>
      </c>
      <c r="L40" s="1088">
        <f t="shared" si="21"/>
        <v>0</v>
      </c>
      <c r="M40" s="1088">
        <f t="shared" si="21"/>
        <v>-1432</v>
      </c>
      <c r="N40" s="1535">
        <f t="shared" si="21"/>
        <v>0</v>
      </c>
      <c r="O40" s="1117">
        <f t="shared" si="19"/>
        <v>0</v>
      </c>
      <c r="P40" s="77">
        <f t="shared" si="19"/>
        <v>0</v>
      </c>
      <c r="Q40" s="77">
        <f t="shared" si="19"/>
        <v>0</v>
      </c>
      <c r="R40" s="945">
        <f t="shared" si="19"/>
        <v>0</v>
      </c>
    </row>
    <row r="41" spans="1:18" x14ac:dyDescent="0.2">
      <c r="A41" s="828" t="s">
        <v>681</v>
      </c>
      <c r="B41" s="965" t="s">
        <v>35</v>
      </c>
      <c r="C41" s="1089">
        <v>200</v>
      </c>
      <c r="D41" s="1489"/>
      <c r="E41" s="90">
        <v>0</v>
      </c>
      <c r="F41" s="1490">
        <v>200</v>
      </c>
      <c r="G41" s="1494">
        <v>200</v>
      </c>
      <c r="H41" s="949"/>
      <c r="I41" s="90">
        <v>0</v>
      </c>
      <c r="J41" s="1490">
        <v>200</v>
      </c>
      <c r="K41" s="93">
        <v>-1432</v>
      </c>
      <c r="L41" s="80">
        <v>0</v>
      </c>
      <c r="M41" s="80">
        <v>-1432</v>
      </c>
      <c r="N41" s="91">
        <v>0</v>
      </c>
      <c r="O41" s="1117">
        <f t="shared" si="19"/>
        <v>0</v>
      </c>
      <c r="P41" s="77">
        <f t="shared" si="19"/>
        <v>0</v>
      </c>
      <c r="Q41" s="77">
        <f t="shared" si="19"/>
        <v>0</v>
      </c>
      <c r="R41" s="945">
        <f t="shared" si="19"/>
        <v>0</v>
      </c>
    </row>
    <row r="42" spans="1:18" ht="15" customHeight="1" x14ac:dyDescent="0.2">
      <c r="A42" s="828" t="s">
        <v>682</v>
      </c>
      <c r="B42" s="965" t="s">
        <v>36</v>
      </c>
      <c r="C42" s="1089">
        <v>1300</v>
      </c>
      <c r="D42" s="87"/>
      <c r="E42" s="79"/>
      <c r="F42" s="1065">
        <v>1300</v>
      </c>
      <c r="G42" s="1043">
        <v>1300</v>
      </c>
      <c r="H42" s="79">
        <v>0</v>
      </c>
      <c r="I42" s="79"/>
      <c r="J42" s="1078">
        <v>1300</v>
      </c>
      <c r="K42" s="93">
        <v>0</v>
      </c>
      <c r="L42" s="80">
        <v>0</v>
      </c>
      <c r="M42" s="80">
        <v>0</v>
      </c>
      <c r="N42" s="91">
        <v>0</v>
      </c>
      <c r="O42" s="1117">
        <f t="shared" si="19"/>
        <v>0</v>
      </c>
      <c r="P42" s="78">
        <v>0</v>
      </c>
      <c r="Q42" s="78">
        <v>0</v>
      </c>
      <c r="R42" s="941">
        <v>0</v>
      </c>
    </row>
    <row r="43" spans="1:18" ht="18.75" customHeight="1" thickBot="1" x14ac:dyDescent="0.25">
      <c r="A43" s="828">
        <v>3.3</v>
      </c>
      <c r="B43" s="1083" t="s">
        <v>674</v>
      </c>
      <c r="C43" s="1123"/>
      <c r="D43" s="1124">
        <v>0</v>
      </c>
      <c r="E43" s="1124">
        <v>0</v>
      </c>
      <c r="F43" s="1515">
        <v>0</v>
      </c>
      <c r="G43" s="1495">
        <v>0</v>
      </c>
      <c r="H43" s="1124">
        <v>0</v>
      </c>
      <c r="I43" s="1124">
        <v>0</v>
      </c>
      <c r="J43" s="1124">
        <v>0</v>
      </c>
      <c r="K43" s="992">
        <v>-581331</v>
      </c>
      <c r="L43" s="992">
        <v>-635201.617952756</v>
      </c>
      <c r="M43" s="992">
        <v>92847.753622047254</v>
      </c>
      <c r="N43" s="992">
        <v>-38977</v>
      </c>
      <c r="O43" s="1069">
        <f t="shared" si="19"/>
        <v>0</v>
      </c>
      <c r="P43" s="1031">
        <f t="shared" si="19"/>
        <v>0</v>
      </c>
      <c r="Q43" s="1031">
        <f t="shared" si="19"/>
        <v>0</v>
      </c>
      <c r="R43" s="1070">
        <f t="shared" si="19"/>
        <v>0</v>
      </c>
    </row>
    <row r="44" spans="1:18" ht="13.5" thickBot="1" x14ac:dyDescent="0.25">
      <c r="A44" s="953" t="s">
        <v>166</v>
      </c>
      <c r="B44" s="962" t="s">
        <v>18</v>
      </c>
      <c r="C44" s="1090">
        <f>C45+C49+C50+C51+C52+C53+C54</f>
        <v>133262</v>
      </c>
      <c r="D44" s="1090">
        <f t="shared" ref="D44:R44" si="22">D45+D49+D50+D51+D52+D53+D54</f>
        <v>53700</v>
      </c>
      <c r="E44" s="1090">
        <f t="shared" si="22"/>
        <v>79562</v>
      </c>
      <c r="F44" s="1516">
        <f t="shared" si="22"/>
        <v>0</v>
      </c>
      <c r="G44" s="1496">
        <f t="shared" si="22"/>
        <v>94247</v>
      </c>
      <c r="H44" s="1090">
        <f t="shared" si="22"/>
        <v>44100</v>
      </c>
      <c r="I44" s="1090">
        <f t="shared" si="22"/>
        <v>50147</v>
      </c>
      <c r="J44" s="1090">
        <f t="shared" si="22"/>
        <v>0</v>
      </c>
      <c r="K44" s="1090">
        <f t="shared" si="22"/>
        <v>-2188506</v>
      </c>
      <c r="L44" s="1090">
        <f t="shared" si="22"/>
        <v>-1658916.6062992127</v>
      </c>
      <c r="M44" s="1090">
        <f t="shared" si="22"/>
        <v>-529589.02362204727</v>
      </c>
      <c r="N44" s="1090">
        <f t="shared" si="22"/>
        <v>0</v>
      </c>
      <c r="O44" s="1090">
        <f t="shared" si="22"/>
        <v>-39015</v>
      </c>
      <c r="P44" s="1090">
        <f t="shared" si="22"/>
        <v>-9600</v>
      </c>
      <c r="Q44" s="1090">
        <f t="shared" si="22"/>
        <v>-29415</v>
      </c>
      <c r="R44" s="1516">
        <f t="shared" si="22"/>
        <v>0</v>
      </c>
    </row>
    <row r="45" spans="1:18" x14ac:dyDescent="0.2">
      <c r="A45" s="846">
        <v>4.0999999999999996</v>
      </c>
      <c r="B45" s="963" t="s">
        <v>19</v>
      </c>
      <c r="C45" s="1091">
        <f>C46+C47+C48</f>
        <v>58850</v>
      </c>
      <c r="D45" s="1091">
        <f t="shared" ref="D45:J45" si="23">D46+D47+D48</f>
        <v>42150</v>
      </c>
      <c r="E45" s="1091">
        <f t="shared" si="23"/>
        <v>16700</v>
      </c>
      <c r="F45" s="1517">
        <f t="shared" si="23"/>
        <v>0</v>
      </c>
      <c r="G45" s="1497">
        <f t="shared" si="23"/>
        <v>47004</v>
      </c>
      <c r="H45" s="1091">
        <f t="shared" si="23"/>
        <v>39600</v>
      </c>
      <c r="I45" s="1091">
        <f t="shared" si="23"/>
        <v>7404</v>
      </c>
      <c r="J45" s="1091">
        <f t="shared" si="23"/>
        <v>0</v>
      </c>
      <c r="K45" s="993">
        <v>0</v>
      </c>
      <c r="L45" s="993">
        <v>0</v>
      </c>
      <c r="M45" s="993"/>
      <c r="N45" s="993"/>
      <c r="O45" s="1071">
        <f t="shared" ref="O45:R52" si="24">G45-C45</f>
        <v>-11846</v>
      </c>
      <c r="P45" s="1032">
        <f t="shared" si="24"/>
        <v>-2550</v>
      </c>
      <c r="Q45" s="1055">
        <f t="shared" si="24"/>
        <v>-9296</v>
      </c>
      <c r="R45" s="1025">
        <f t="shared" si="24"/>
        <v>0</v>
      </c>
    </row>
    <row r="46" spans="1:18" x14ac:dyDescent="0.2">
      <c r="A46" s="846" t="s">
        <v>743</v>
      </c>
      <c r="B46" s="961" t="s">
        <v>661</v>
      </c>
      <c r="C46" s="1085">
        <v>45000</v>
      </c>
      <c r="D46" s="79">
        <v>32000</v>
      </c>
      <c r="E46" s="79">
        <v>13000</v>
      </c>
      <c r="F46" s="1068">
        <v>0</v>
      </c>
      <c r="G46" s="86">
        <v>32204</v>
      </c>
      <c r="H46" s="86">
        <v>28500</v>
      </c>
      <c r="I46" s="79">
        <v>3704</v>
      </c>
      <c r="J46" s="1068">
        <v>0</v>
      </c>
      <c r="K46" s="951">
        <v>0</v>
      </c>
      <c r="L46" s="951">
        <v>0</v>
      </c>
      <c r="M46" s="951"/>
      <c r="N46" s="951"/>
      <c r="O46" s="1117">
        <f t="shared" si="24"/>
        <v>-12796</v>
      </c>
      <c r="P46" s="78">
        <f t="shared" si="24"/>
        <v>-3500</v>
      </c>
      <c r="Q46" s="78">
        <f t="shared" si="24"/>
        <v>-9296</v>
      </c>
      <c r="R46" s="941">
        <f t="shared" si="24"/>
        <v>0</v>
      </c>
    </row>
    <row r="47" spans="1:18" x14ac:dyDescent="0.2">
      <c r="A47" s="846" t="s">
        <v>744</v>
      </c>
      <c r="B47" s="961" t="s">
        <v>662</v>
      </c>
      <c r="C47" s="1091">
        <v>2000</v>
      </c>
      <c r="D47" s="79">
        <v>2000</v>
      </c>
      <c r="E47" s="79">
        <v>0</v>
      </c>
      <c r="F47" s="1068">
        <v>0</v>
      </c>
      <c r="G47" s="86">
        <v>3000</v>
      </c>
      <c r="H47" s="86">
        <v>3000</v>
      </c>
      <c r="I47" s="79">
        <v>0</v>
      </c>
      <c r="J47" s="1068">
        <v>0</v>
      </c>
      <c r="K47" s="951">
        <v>0</v>
      </c>
      <c r="L47" s="951">
        <v>0</v>
      </c>
      <c r="M47" s="951"/>
      <c r="N47" s="951"/>
      <c r="O47" s="1117">
        <f t="shared" si="24"/>
        <v>1000</v>
      </c>
      <c r="P47" s="78">
        <f t="shared" si="24"/>
        <v>1000</v>
      </c>
      <c r="Q47" s="78">
        <f t="shared" si="24"/>
        <v>0</v>
      </c>
      <c r="R47" s="941">
        <f t="shared" si="24"/>
        <v>0</v>
      </c>
    </row>
    <row r="48" spans="1:18" x14ac:dyDescent="0.2">
      <c r="A48" s="846" t="s">
        <v>745</v>
      </c>
      <c r="B48" s="961" t="s">
        <v>663</v>
      </c>
      <c r="C48" s="1091">
        <v>11850</v>
      </c>
      <c r="D48" s="79">
        <v>8150</v>
      </c>
      <c r="E48" s="79">
        <v>3700</v>
      </c>
      <c r="F48" s="1068">
        <f t="shared" ref="F48" si="25">F49+F50</f>
        <v>0</v>
      </c>
      <c r="G48" s="86">
        <v>11800</v>
      </c>
      <c r="H48" s="86">
        <v>8100</v>
      </c>
      <c r="I48" s="79">
        <v>3700</v>
      </c>
      <c r="J48" s="1068"/>
      <c r="K48" s="951">
        <v>0</v>
      </c>
      <c r="L48" s="951">
        <v>0</v>
      </c>
      <c r="M48" s="951"/>
      <c r="N48" s="951"/>
      <c r="O48" s="1117">
        <f t="shared" si="24"/>
        <v>-50</v>
      </c>
      <c r="P48" s="78">
        <f t="shared" si="24"/>
        <v>-50</v>
      </c>
      <c r="Q48" s="78">
        <f t="shared" si="24"/>
        <v>0</v>
      </c>
      <c r="R48" s="941">
        <f t="shared" si="24"/>
        <v>0</v>
      </c>
    </row>
    <row r="49" spans="1:18" x14ac:dyDescent="0.2">
      <c r="A49" s="846">
        <v>4.2</v>
      </c>
      <c r="B49" s="961" t="s">
        <v>664</v>
      </c>
      <c r="C49" s="1091">
        <v>9550</v>
      </c>
      <c r="D49" s="79">
        <v>9550</v>
      </c>
      <c r="E49" s="79">
        <v>0</v>
      </c>
      <c r="F49" s="1068">
        <v>0</v>
      </c>
      <c r="G49" s="86">
        <v>2500</v>
      </c>
      <c r="H49" s="86">
        <v>2500</v>
      </c>
      <c r="I49" s="79">
        <v>0</v>
      </c>
      <c r="J49" s="1068">
        <v>0</v>
      </c>
      <c r="K49" s="951">
        <v>0</v>
      </c>
      <c r="L49" s="951">
        <v>0</v>
      </c>
      <c r="M49" s="951"/>
      <c r="N49" s="951"/>
      <c r="O49" s="1117">
        <f t="shared" si="24"/>
        <v>-7050</v>
      </c>
      <c r="P49" s="78">
        <f t="shared" si="24"/>
        <v>-7050</v>
      </c>
      <c r="Q49" s="78">
        <f t="shared" si="24"/>
        <v>0</v>
      </c>
      <c r="R49" s="941">
        <f t="shared" si="24"/>
        <v>0</v>
      </c>
    </row>
    <row r="50" spans="1:18" x14ac:dyDescent="0.2">
      <c r="A50" s="846">
        <v>4.3</v>
      </c>
      <c r="B50" s="961" t="s">
        <v>665</v>
      </c>
      <c r="C50" s="1091">
        <v>0</v>
      </c>
      <c r="D50" s="79">
        <v>0</v>
      </c>
      <c r="E50" s="79">
        <v>0</v>
      </c>
      <c r="F50" s="1068">
        <v>0</v>
      </c>
      <c r="G50" s="86">
        <v>0</v>
      </c>
      <c r="H50" s="86">
        <v>0</v>
      </c>
      <c r="I50" s="79">
        <v>0</v>
      </c>
      <c r="J50" s="1068">
        <v>0</v>
      </c>
      <c r="K50" s="951">
        <v>0</v>
      </c>
      <c r="L50" s="951">
        <v>0</v>
      </c>
      <c r="M50" s="951"/>
      <c r="N50" s="951"/>
      <c r="O50" s="1117">
        <f t="shared" si="24"/>
        <v>0</v>
      </c>
      <c r="P50" s="78">
        <f t="shared" si="24"/>
        <v>0</v>
      </c>
      <c r="Q50" s="78">
        <f t="shared" si="24"/>
        <v>0</v>
      </c>
      <c r="R50" s="941">
        <f t="shared" si="24"/>
        <v>0</v>
      </c>
    </row>
    <row r="51" spans="1:18" x14ac:dyDescent="0.2">
      <c r="A51" s="846">
        <v>4.4000000000000004</v>
      </c>
      <c r="B51" s="963" t="s">
        <v>22</v>
      </c>
      <c r="C51" s="1091">
        <v>2500</v>
      </c>
      <c r="D51" s="79">
        <v>2000</v>
      </c>
      <c r="E51" s="79">
        <v>500</v>
      </c>
      <c r="F51" s="1068">
        <v>0</v>
      </c>
      <c r="G51" s="86">
        <v>2500</v>
      </c>
      <c r="H51" s="86">
        <v>2000</v>
      </c>
      <c r="I51" s="79">
        <v>500</v>
      </c>
      <c r="J51" s="1068">
        <v>0</v>
      </c>
      <c r="K51" s="951">
        <v>0</v>
      </c>
      <c r="L51" s="951">
        <v>0</v>
      </c>
      <c r="M51" s="951"/>
      <c r="N51" s="951"/>
      <c r="O51" s="1117">
        <f t="shared" si="24"/>
        <v>0</v>
      </c>
      <c r="P51" s="78">
        <f t="shared" si="24"/>
        <v>0</v>
      </c>
      <c r="Q51" s="78">
        <f t="shared" si="24"/>
        <v>0</v>
      </c>
      <c r="R51" s="941">
        <f t="shared" si="24"/>
        <v>0</v>
      </c>
    </row>
    <row r="52" spans="1:18" x14ac:dyDescent="0.2">
      <c r="A52" s="846">
        <v>4.5</v>
      </c>
      <c r="B52" s="963" t="s">
        <v>666</v>
      </c>
      <c r="C52" s="1091">
        <v>62362</v>
      </c>
      <c r="D52" s="79">
        <v>0</v>
      </c>
      <c r="E52" s="79">
        <v>62362</v>
      </c>
      <c r="F52" s="1068">
        <v>0</v>
      </c>
      <c r="G52" s="86">
        <v>42243</v>
      </c>
      <c r="H52" s="86">
        <v>0</v>
      </c>
      <c r="I52" s="79">
        <v>42243</v>
      </c>
      <c r="J52" s="1068">
        <v>0</v>
      </c>
      <c r="K52" s="951">
        <v>0</v>
      </c>
      <c r="L52" s="951">
        <v>0</v>
      </c>
      <c r="M52" s="951"/>
      <c r="N52" s="951"/>
      <c r="O52" s="1117">
        <f t="shared" si="24"/>
        <v>-20119</v>
      </c>
      <c r="P52" s="78">
        <f t="shared" si="24"/>
        <v>0</v>
      </c>
      <c r="Q52" s="78">
        <f t="shared" si="24"/>
        <v>-20119</v>
      </c>
      <c r="R52" s="941">
        <f t="shared" si="24"/>
        <v>0</v>
      </c>
    </row>
    <row r="53" spans="1:18" x14ac:dyDescent="0.2">
      <c r="A53" s="846">
        <v>4.5999999999999996</v>
      </c>
      <c r="B53" s="963" t="s">
        <v>667</v>
      </c>
      <c r="C53" s="1091"/>
      <c r="D53" s="79"/>
      <c r="E53" s="79"/>
      <c r="F53" s="1068"/>
      <c r="G53" s="86"/>
      <c r="H53" s="86"/>
      <c r="I53" s="79"/>
      <c r="J53" s="1068"/>
      <c r="K53" s="951"/>
      <c r="L53" s="951"/>
      <c r="M53" s="951"/>
      <c r="N53" s="951"/>
      <c r="O53" s="1117"/>
      <c r="P53" s="78"/>
      <c r="Q53" s="78"/>
      <c r="R53" s="941"/>
    </row>
    <row r="54" spans="1:18" ht="13.5" thickBot="1" x14ac:dyDescent="0.25">
      <c r="A54" s="846">
        <v>4.7</v>
      </c>
      <c r="B54" s="963" t="s">
        <v>668</v>
      </c>
      <c r="C54" s="1091"/>
      <c r="D54" s="1125">
        <v>0</v>
      </c>
      <c r="E54" s="1125">
        <v>0</v>
      </c>
      <c r="F54" s="1518">
        <v>0</v>
      </c>
      <c r="G54" s="1498">
        <v>0</v>
      </c>
      <c r="H54" s="1125">
        <v>0</v>
      </c>
      <c r="I54" s="1125">
        <v>0</v>
      </c>
      <c r="J54" s="1125">
        <v>0</v>
      </c>
      <c r="K54" s="994">
        <v>-2188506</v>
      </c>
      <c r="L54" s="994">
        <v>-1658916.6062992127</v>
      </c>
      <c r="M54" s="994">
        <v>-529589.02362204727</v>
      </c>
      <c r="N54" s="994">
        <v>0</v>
      </c>
      <c r="O54" s="1071">
        <f t="shared" ref="O54:R57" si="26">G54-C54</f>
        <v>0</v>
      </c>
      <c r="P54" s="1032">
        <f t="shared" si="26"/>
        <v>0</v>
      </c>
      <c r="Q54" s="1032">
        <f t="shared" si="26"/>
        <v>0</v>
      </c>
      <c r="R54" s="1025">
        <f t="shared" si="26"/>
        <v>0</v>
      </c>
    </row>
    <row r="55" spans="1:18" ht="14.25" thickBot="1" x14ac:dyDescent="0.3">
      <c r="A55" s="786" t="s">
        <v>38</v>
      </c>
      <c r="B55" s="975" t="s">
        <v>746</v>
      </c>
      <c r="C55" s="982">
        <f>C4+C14+C31+C44</f>
        <v>1418700</v>
      </c>
      <c r="D55" s="982">
        <f t="shared" ref="D55:J55" si="27">D4+D14+D31+D44</f>
        <v>1197088</v>
      </c>
      <c r="E55" s="982">
        <f t="shared" si="27"/>
        <v>88112</v>
      </c>
      <c r="F55" s="1519">
        <f t="shared" si="27"/>
        <v>133500</v>
      </c>
      <c r="G55" s="1499">
        <f t="shared" si="27"/>
        <v>1526521</v>
      </c>
      <c r="H55" s="982">
        <f t="shared" si="27"/>
        <v>1336874</v>
      </c>
      <c r="I55" s="982">
        <f t="shared" si="27"/>
        <v>58147</v>
      </c>
      <c r="J55" s="982">
        <f t="shared" si="27"/>
        <v>131500</v>
      </c>
      <c r="K55" s="983" t="e">
        <f>K56+K57+#REF!+K59+K60</f>
        <v>#REF!</v>
      </c>
      <c r="L55" s="983" t="e">
        <f>L56+L57+#REF!+L59+L60</f>
        <v>#REF!</v>
      </c>
      <c r="M55" s="983" t="e">
        <f>M56+M57+#REF!+M59+M60</f>
        <v>#REF!</v>
      </c>
      <c r="N55" s="983" t="e">
        <f>N56+N57+#REF!+N59+N60</f>
        <v>#REF!</v>
      </c>
      <c r="O55" s="1116">
        <f t="shared" si="26"/>
        <v>107821</v>
      </c>
      <c r="P55" s="1002">
        <f t="shared" si="26"/>
        <v>139786</v>
      </c>
      <c r="Q55" s="1002">
        <f t="shared" si="26"/>
        <v>-29965</v>
      </c>
      <c r="R55" s="1001">
        <f t="shared" si="26"/>
        <v>-2000</v>
      </c>
    </row>
    <row r="56" spans="1:18" ht="12" customHeight="1" thickBot="1" x14ac:dyDescent="0.25">
      <c r="A56" s="804" t="s">
        <v>168</v>
      </c>
      <c r="B56" s="1005" t="s">
        <v>40</v>
      </c>
      <c r="C56" s="890">
        <f>C57+C58</f>
        <v>0</v>
      </c>
      <c r="D56" s="890">
        <f t="shared" ref="D56:J56" si="28">D57+D58</f>
        <v>0</v>
      </c>
      <c r="E56" s="890">
        <f t="shared" si="28"/>
        <v>0</v>
      </c>
      <c r="F56" s="1520">
        <f t="shared" si="28"/>
        <v>0</v>
      </c>
      <c r="G56" s="1500">
        <f t="shared" si="28"/>
        <v>0</v>
      </c>
      <c r="H56" s="890">
        <f t="shared" si="28"/>
        <v>0</v>
      </c>
      <c r="I56" s="890">
        <f t="shared" si="28"/>
        <v>0</v>
      </c>
      <c r="J56" s="890">
        <f t="shared" si="28"/>
        <v>0</v>
      </c>
      <c r="K56" s="984">
        <v>-275190</v>
      </c>
      <c r="L56" s="984">
        <v>9742.393700787401</v>
      </c>
      <c r="M56" s="984">
        <v>-284932.02362204727</v>
      </c>
      <c r="N56" s="984">
        <v>0</v>
      </c>
      <c r="O56" s="503">
        <f t="shared" si="26"/>
        <v>0</v>
      </c>
      <c r="P56" s="504">
        <f t="shared" si="26"/>
        <v>0</v>
      </c>
      <c r="Q56" s="504">
        <f t="shared" si="26"/>
        <v>0</v>
      </c>
      <c r="R56" s="505">
        <f t="shared" si="26"/>
        <v>0</v>
      </c>
    </row>
    <row r="57" spans="1:18" ht="14.25" customHeight="1" x14ac:dyDescent="0.2">
      <c r="A57" s="835">
        <v>5.0999999999999996</v>
      </c>
      <c r="B57" s="961" t="s">
        <v>41</v>
      </c>
      <c r="C57" s="1086">
        <v>0</v>
      </c>
      <c r="D57" s="80"/>
      <c r="E57" s="80">
        <v>0</v>
      </c>
      <c r="F57" s="1073">
        <v>0</v>
      </c>
      <c r="G57" s="93"/>
      <c r="H57" s="93"/>
      <c r="I57" s="80">
        <v>0</v>
      </c>
      <c r="J57" s="1073">
        <v>0</v>
      </c>
      <c r="K57" s="951">
        <v>34373</v>
      </c>
      <c r="L57" s="951">
        <v>-8813</v>
      </c>
      <c r="M57" s="951">
        <v>43186</v>
      </c>
      <c r="N57" s="951">
        <v>0</v>
      </c>
      <c r="O57" s="1117">
        <f t="shared" si="26"/>
        <v>0</v>
      </c>
      <c r="P57" s="78">
        <f t="shared" si="26"/>
        <v>0</v>
      </c>
      <c r="Q57" s="78">
        <f t="shared" si="26"/>
        <v>0</v>
      </c>
      <c r="R57" s="941">
        <f t="shared" si="26"/>
        <v>0</v>
      </c>
    </row>
    <row r="58" spans="1:18" ht="12.75" customHeight="1" x14ac:dyDescent="0.2">
      <c r="A58" s="824">
        <v>5.2</v>
      </c>
      <c r="B58" s="961" t="s">
        <v>42</v>
      </c>
      <c r="C58" s="1086">
        <f>C59+C62+C63</f>
        <v>0</v>
      </c>
      <c r="D58" s="79"/>
      <c r="E58" s="79"/>
      <c r="F58" s="1068"/>
      <c r="G58" s="86"/>
      <c r="H58" s="86"/>
      <c r="I58" s="79"/>
      <c r="J58" s="1068"/>
      <c r="K58" s="951">
        <v>0</v>
      </c>
      <c r="L58" s="951">
        <v>0</v>
      </c>
      <c r="M58" s="951">
        <v>0</v>
      </c>
      <c r="N58" s="951">
        <v>0</v>
      </c>
      <c r="O58" s="1117">
        <f t="shared" ref="O58:O69" si="29">G58-C58</f>
        <v>0</v>
      </c>
      <c r="P58" s="78">
        <v>0</v>
      </c>
      <c r="Q58" s="78">
        <v>0</v>
      </c>
      <c r="R58" s="941">
        <v>0</v>
      </c>
    </row>
    <row r="59" spans="1:18" x14ac:dyDescent="0.2">
      <c r="A59" s="824">
        <v>5.3</v>
      </c>
      <c r="B59" s="961" t="s">
        <v>43</v>
      </c>
      <c r="C59" s="1086">
        <f>C60+C61</f>
        <v>0</v>
      </c>
      <c r="D59" s="90">
        <v>0</v>
      </c>
      <c r="E59" s="90">
        <v>0</v>
      </c>
      <c r="F59" s="1074">
        <v>0</v>
      </c>
      <c r="G59" s="1038">
        <v>0</v>
      </c>
      <c r="H59" s="1038">
        <v>0</v>
      </c>
      <c r="I59" s="90">
        <v>0</v>
      </c>
      <c r="J59" s="1074">
        <v>0</v>
      </c>
      <c r="K59" s="951">
        <v>-116989</v>
      </c>
      <c r="L59" s="951">
        <v>-102124</v>
      </c>
      <c r="M59" s="951">
        <v>-14865</v>
      </c>
      <c r="N59" s="951">
        <v>0</v>
      </c>
      <c r="O59" s="1117">
        <f t="shared" si="29"/>
        <v>0</v>
      </c>
      <c r="P59" s="78">
        <f t="shared" ref="P59:P69" si="30">H59-D59</f>
        <v>0</v>
      </c>
      <c r="Q59" s="78">
        <f t="shared" ref="Q59:Q69" si="31">I59-E59</f>
        <v>0</v>
      </c>
      <c r="R59" s="941">
        <f t="shared" ref="R59:R69" si="32">J59-F59</f>
        <v>0</v>
      </c>
    </row>
    <row r="60" spans="1:18" x14ac:dyDescent="0.2">
      <c r="A60" s="824" t="s">
        <v>747</v>
      </c>
      <c r="B60" s="961" t="s">
        <v>44</v>
      </c>
      <c r="C60" s="1086">
        <v>0</v>
      </c>
      <c r="D60" s="79">
        <v>0</v>
      </c>
      <c r="E60" s="79">
        <v>0</v>
      </c>
      <c r="F60" s="1068">
        <v>0</v>
      </c>
      <c r="G60" s="86">
        <v>0</v>
      </c>
      <c r="H60" s="86">
        <v>0</v>
      </c>
      <c r="I60" s="79">
        <v>0</v>
      </c>
      <c r="J60" s="1068">
        <v>0</v>
      </c>
      <c r="K60" s="951">
        <v>0</v>
      </c>
      <c r="L60" s="951"/>
      <c r="M60" s="951"/>
      <c r="N60" s="951"/>
      <c r="O60" s="1117">
        <f t="shared" si="29"/>
        <v>0</v>
      </c>
      <c r="P60" s="78">
        <f t="shared" si="30"/>
        <v>0</v>
      </c>
      <c r="Q60" s="78">
        <f t="shared" si="31"/>
        <v>0</v>
      </c>
      <c r="R60" s="941">
        <f t="shared" si="32"/>
        <v>0</v>
      </c>
    </row>
    <row r="61" spans="1:18" x14ac:dyDescent="0.2">
      <c r="A61" s="824" t="s">
        <v>748</v>
      </c>
      <c r="B61" s="961" t="s">
        <v>45</v>
      </c>
      <c r="C61" s="1086">
        <v>0</v>
      </c>
      <c r="D61" s="1086">
        <v>0</v>
      </c>
      <c r="E61" s="1086">
        <v>0</v>
      </c>
      <c r="F61" s="1514">
        <v>0</v>
      </c>
      <c r="G61" s="14">
        <v>0</v>
      </c>
      <c r="H61" s="1086">
        <v>0</v>
      </c>
      <c r="I61" s="1086">
        <v>0</v>
      </c>
      <c r="J61" s="1086">
        <v>0</v>
      </c>
      <c r="K61" s="951">
        <v>-1830700</v>
      </c>
      <c r="L61" s="951">
        <v>-1557722</v>
      </c>
      <c r="M61" s="951">
        <v>-272978</v>
      </c>
      <c r="N61" s="951">
        <v>0</v>
      </c>
      <c r="O61" s="1117">
        <f t="shared" si="29"/>
        <v>0</v>
      </c>
      <c r="P61" s="78">
        <f t="shared" si="30"/>
        <v>0</v>
      </c>
      <c r="Q61" s="78">
        <f t="shared" si="31"/>
        <v>0</v>
      </c>
      <c r="R61" s="941">
        <f t="shared" si="32"/>
        <v>0</v>
      </c>
    </row>
    <row r="62" spans="1:18" x14ac:dyDescent="0.2">
      <c r="A62" s="824">
        <v>5.4</v>
      </c>
      <c r="B62" s="961" t="s">
        <v>46</v>
      </c>
      <c r="C62" s="1086">
        <v>0</v>
      </c>
      <c r="D62" s="90">
        <v>0</v>
      </c>
      <c r="E62" s="90"/>
      <c r="F62" s="1074">
        <v>0</v>
      </c>
      <c r="G62" s="1038"/>
      <c r="H62" s="1038"/>
      <c r="I62" s="90"/>
      <c r="J62" s="1074">
        <v>0</v>
      </c>
      <c r="K62" s="951">
        <v>-1830700</v>
      </c>
      <c r="L62" s="951">
        <v>-1557722</v>
      </c>
      <c r="M62" s="951">
        <v>-272978</v>
      </c>
      <c r="N62" s="951">
        <v>0</v>
      </c>
      <c r="O62" s="1117">
        <f t="shared" si="29"/>
        <v>0</v>
      </c>
      <c r="P62" s="78">
        <f t="shared" si="30"/>
        <v>0</v>
      </c>
      <c r="Q62" s="78">
        <f t="shared" si="31"/>
        <v>0</v>
      </c>
      <c r="R62" s="941">
        <f t="shared" si="32"/>
        <v>0</v>
      </c>
    </row>
    <row r="63" spans="1:18" ht="13.5" thickBot="1" x14ac:dyDescent="0.25">
      <c r="A63" s="824">
        <v>5.5</v>
      </c>
      <c r="B63" s="961" t="s">
        <v>47</v>
      </c>
      <c r="C63" s="1086">
        <v>0</v>
      </c>
      <c r="D63" s="79"/>
      <c r="E63" s="79"/>
      <c r="F63" s="1068">
        <v>0</v>
      </c>
      <c r="G63" s="86"/>
      <c r="H63" s="86"/>
      <c r="I63" s="79"/>
      <c r="J63" s="1068">
        <v>0</v>
      </c>
      <c r="K63" s="951">
        <v>0</v>
      </c>
      <c r="L63" s="951">
        <v>0</v>
      </c>
      <c r="M63" s="951">
        <v>0</v>
      </c>
      <c r="N63" s="951">
        <v>0</v>
      </c>
      <c r="O63" s="1117">
        <f t="shared" si="29"/>
        <v>0</v>
      </c>
      <c r="P63" s="78">
        <f t="shared" si="30"/>
        <v>0</v>
      </c>
      <c r="Q63" s="78">
        <f t="shared" si="31"/>
        <v>0</v>
      </c>
      <c r="R63" s="941">
        <f t="shared" si="32"/>
        <v>0</v>
      </c>
    </row>
    <row r="64" spans="1:18" ht="14.25" thickBot="1" x14ac:dyDescent="0.25">
      <c r="A64" s="804" t="s">
        <v>189</v>
      </c>
      <c r="B64" s="968" t="s">
        <v>697</v>
      </c>
      <c r="C64" s="1092">
        <f>C65</f>
        <v>311243</v>
      </c>
      <c r="D64" s="1092">
        <f t="shared" ref="D64:J64" si="33">D65</f>
        <v>0</v>
      </c>
      <c r="E64" s="1092">
        <f t="shared" si="33"/>
        <v>311243</v>
      </c>
      <c r="F64" s="1521">
        <f t="shared" si="33"/>
        <v>0</v>
      </c>
      <c r="G64" s="792">
        <f t="shared" si="33"/>
        <v>212255</v>
      </c>
      <c r="H64" s="1092">
        <f t="shared" si="33"/>
        <v>0</v>
      </c>
      <c r="I64" s="1092">
        <f t="shared" si="33"/>
        <v>212255</v>
      </c>
      <c r="J64" s="1092">
        <f t="shared" si="33"/>
        <v>0</v>
      </c>
      <c r="K64" s="1006">
        <v>-2188506</v>
      </c>
      <c r="L64" s="1006">
        <v>-1658916.6062992127</v>
      </c>
      <c r="M64" s="1006">
        <v>-529589.02362204727</v>
      </c>
      <c r="N64" s="1006">
        <v>0</v>
      </c>
      <c r="O64" s="1118">
        <f t="shared" si="29"/>
        <v>-98988</v>
      </c>
      <c r="P64" s="1053">
        <f t="shared" si="30"/>
        <v>0</v>
      </c>
      <c r="Q64" s="1053">
        <f t="shared" si="31"/>
        <v>-98988</v>
      </c>
      <c r="R64" s="1007">
        <f t="shared" si="32"/>
        <v>0</v>
      </c>
    </row>
    <row r="65" spans="1:18" ht="13.5" x14ac:dyDescent="0.2">
      <c r="A65" s="838">
        <v>6.1</v>
      </c>
      <c r="B65" s="966" t="s">
        <v>698</v>
      </c>
      <c r="C65" s="1085">
        <f>C66+C67</f>
        <v>311243</v>
      </c>
      <c r="D65" s="1085">
        <f t="shared" ref="D65:J65" si="34">D66+D67</f>
        <v>0</v>
      </c>
      <c r="E65" s="1085">
        <f t="shared" si="34"/>
        <v>311243</v>
      </c>
      <c r="F65" s="1085">
        <f t="shared" si="34"/>
        <v>0</v>
      </c>
      <c r="G65" s="1085">
        <f t="shared" si="34"/>
        <v>212255</v>
      </c>
      <c r="H65" s="1085">
        <f t="shared" si="34"/>
        <v>0</v>
      </c>
      <c r="I65" s="1085">
        <f t="shared" si="34"/>
        <v>212255</v>
      </c>
      <c r="J65" s="1085">
        <f t="shared" si="34"/>
        <v>0</v>
      </c>
      <c r="K65" s="995">
        <v>431199</v>
      </c>
      <c r="L65" s="995">
        <v>380000</v>
      </c>
      <c r="M65" s="995">
        <v>51199</v>
      </c>
      <c r="N65" s="995">
        <v>0</v>
      </c>
      <c r="O65" s="1079">
        <f t="shared" si="29"/>
        <v>-98988</v>
      </c>
      <c r="P65" s="1050">
        <f t="shared" si="30"/>
        <v>0</v>
      </c>
      <c r="Q65" s="1050">
        <f t="shared" si="31"/>
        <v>-98988</v>
      </c>
      <c r="R65" s="1024">
        <f t="shared" si="32"/>
        <v>0</v>
      </c>
    </row>
    <row r="66" spans="1:18" x14ac:dyDescent="0.2">
      <c r="A66" s="838">
        <v>6.2</v>
      </c>
      <c r="B66" s="966" t="s">
        <v>699</v>
      </c>
      <c r="C66" s="1093">
        <v>0</v>
      </c>
      <c r="D66" s="90">
        <v>0</v>
      </c>
      <c r="E66" s="90">
        <v>0</v>
      </c>
      <c r="F66" s="1074">
        <v>0</v>
      </c>
      <c r="G66" s="1038">
        <v>0</v>
      </c>
      <c r="H66" s="1038">
        <v>0</v>
      </c>
      <c r="I66" s="90">
        <v>0</v>
      </c>
      <c r="J66" s="1074">
        <v>0</v>
      </c>
      <c r="K66" s="951">
        <v>379500</v>
      </c>
      <c r="L66" s="951">
        <v>380000</v>
      </c>
      <c r="M66" s="951">
        <v>-500</v>
      </c>
      <c r="N66" s="951">
        <v>0</v>
      </c>
      <c r="O66" s="1117">
        <f t="shared" si="29"/>
        <v>0</v>
      </c>
      <c r="P66" s="78">
        <f t="shared" si="30"/>
        <v>0</v>
      </c>
      <c r="Q66" s="78">
        <f t="shared" si="31"/>
        <v>0</v>
      </c>
      <c r="R66" s="941">
        <f t="shared" si="32"/>
        <v>0</v>
      </c>
    </row>
    <row r="67" spans="1:18" x14ac:dyDescent="0.2">
      <c r="A67" s="838">
        <v>6.3</v>
      </c>
      <c r="B67" s="966" t="s">
        <v>700</v>
      </c>
      <c r="C67" s="1093">
        <v>311243</v>
      </c>
      <c r="D67" s="1093"/>
      <c r="E67" s="1093">
        <v>311243</v>
      </c>
      <c r="F67" s="1522"/>
      <c r="G67" s="1501">
        <f>G68+G69+G70+G71</f>
        <v>212255</v>
      </c>
      <c r="H67" s="1093">
        <f t="shared" ref="H67:J67" si="35">H68+H69+H70+H71</f>
        <v>0</v>
      </c>
      <c r="I67" s="1093">
        <f t="shared" si="35"/>
        <v>212255</v>
      </c>
      <c r="J67" s="1093">
        <f t="shared" si="35"/>
        <v>0</v>
      </c>
      <c r="K67" s="951">
        <v>51699</v>
      </c>
      <c r="L67" s="951">
        <v>0</v>
      </c>
      <c r="M67" s="951">
        <v>51699</v>
      </c>
      <c r="N67" s="951">
        <v>0</v>
      </c>
      <c r="O67" s="1117">
        <f t="shared" si="29"/>
        <v>-98988</v>
      </c>
      <c r="P67" s="78">
        <f t="shared" si="30"/>
        <v>0</v>
      </c>
      <c r="Q67" s="78">
        <f t="shared" si="31"/>
        <v>-98988</v>
      </c>
      <c r="R67" s="941">
        <f t="shared" si="32"/>
        <v>0</v>
      </c>
    </row>
    <row r="68" spans="1:18" ht="13.5" x14ac:dyDescent="0.2">
      <c r="A68" s="840" t="s">
        <v>749</v>
      </c>
      <c r="B68" s="967" t="s">
        <v>701</v>
      </c>
      <c r="C68" s="1539">
        <v>311243</v>
      </c>
      <c r="D68" s="1034"/>
      <c r="E68" s="1489">
        <v>311243</v>
      </c>
      <c r="F68" s="1075">
        <v>0</v>
      </c>
      <c r="G68" s="1494">
        <v>212255</v>
      </c>
      <c r="H68" s="1039">
        <v>0</v>
      </c>
      <c r="I68" s="1489">
        <v>212255</v>
      </c>
      <c r="J68" s="1075">
        <v>0</v>
      </c>
      <c r="K68" s="995">
        <v>0</v>
      </c>
      <c r="L68" s="995">
        <v>0</v>
      </c>
      <c r="M68" s="995">
        <v>0</v>
      </c>
      <c r="N68" s="995">
        <v>0</v>
      </c>
      <c r="O68" s="1119">
        <f t="shared" si="29"/>
        <v>-98988</v>
      </c>
      <c r="P68" s="1054">
        <f t="shared" si="30"/>
        <v>0</v>
      </c>
      <c r="Q68" s="1054">
        <f t="shared" si="31"/>
        <v>-98988</v>
      </c>
      <c r="R68" s="1026">
        <f t="shared" si="32"/>
        <v>0</v>
      </c>
    </row>
    <row r="69" spans="1:18" x14ac:dyDescent="0.2">
      <c r="A69" s="838" t="s">
        <v>750</v>
      </c>
      <c r="B69" s="966" t="s">
        <v>692</v>
      </c>
      <c r="C69" s="1539">
        <v>0</v>
      </c>
      <c r="D69" s="987">
        <f t="shared" ref="D69:F69" si="36">D43+D64+D65+D68</f>
        <v>0</v>
      </c>
      <c r="E69" s="87">
        <v>0</v>
      </c>
      <c r="F69" s="1076">
        <f t="shared" si="36"/>
        <v>0</v>
      </c>
      <c r="G69" s="1040">
        <v>0</v>
      </c>
      <c r="H69" s="1040">
        <v>0</v>
      </c>
      <c r="I69" s="987">
        <v>0</v>
      </c>
      <c r="J69" s="1076">
        <v>0</v>
      </c>
      <c r="K69" s="988">
        <v>-2338638</v>
      </c>
      <c r="L69" s="988">
        <v>-1914118.2242519688</v>
      </c>
      <c r="M69" s="988">
        <v>-385542.27</v>
      </c>
      <c r="N69" s="988">
        <v>-38977</v>
      </c>
      <c r="O69" s="1117">
        <f t="shared" si="29"/>
        <v>0</v>
      </c>
      <c r="P69" s="78">
        <f t="shared" si="30"/>
        <v>0</v>
      </c>
      <c r="Q69" s="78">
        <f t="shared" si="31"/>
        <v>0</v>
      </c>
      <c r="R69" s="1025">
        <f t="shared" si="32"/>
        <v>0</v>
      </c>
    </row>
    <row r="70" spans="1:18" ht="15.75" x14ac:dyDescent="0.2">
      <c r="A70" s="838" t="s">
        <v>751</v>
      </c>
      <c r="B70" s="966" t="s">
        <v>702</v>
      </c>
      <c r="C70" s="1093">
        <v>0</v>
      </c>
      <c r="D70" s="1035"/>
      <c r="E70" s="1035"/>
      <c r="F70" s="1094"/>
      <c r="G70" s="1041"/>
      <c r="H70" s="1046"/>
      <c r="I70" s="1049"/>
      <c r="J70" s="1077"/>
      <c r="K70" s="951"/>
      <c r="L70" s="950"/>
      <c r="M70" s="950"/>
      <c r="N70" s="950"/>
      <c r="O70" s="1117"/>
      <c r="P70" s="78"/>
      <c r="Q70" s="78"/>
      <c r="R70" s="941"/>
    </row>
    <row r="71" spans="1:18" ht="13.5" thickBot="1" x14ac:dyDescent="0.25">
      <c r="A71" s="838" t="s">
        <v>752</v>
      </c>
      <c r="B71" s="966" t="s">
        <v>703</v>
      </c>
      <c r="C71" s="1093">
        <v>0</v>
      </c>
      <c r="D71" s="1093">
        <v>0</v>
      </c>
      <c r="E71" s="1093">
        <v>0</v>
      </c>
      <c r="F71" s="1522">
        <v>0</v>
      </c>
      <c r="G71" s="1501">
        <v>0</v>
      </c>
      <c r="H71" s="1093">
        <v>0</v>
      </c>
      <c r="I71" s="1093">
        <v>0</v>
      </c>
      <c r="J71" s="1093">
        <v>0</v>
      </c>
      <c r="K71" s="951">
        <v>-290325</v>
      </c>
      <c r="L71" s="951">
        <v>-290325</v>
      </c>
      <c r="M71" s="951">
        <v>0</v>
      </c>
      <c r="N71" s="951">
        <v>0</v>
      </c>
      <c r="O71" s="1117">
        <f t="shared" ref="O71:R75" si="37">G71-C71</f>
        <v>0</v>
      </c>
      <c r="P71" s="78">
        <f t="shared" si="37"/>
        <v>0</v>
      </c>
      <c r="Q71" s="78">
        <f t="shared" si="37"/>
        <v>0</v>
      </c>
      <c r="R71" s="941">
        <f t="shared" si="37"/>
        <v>0</v>
      </c>
    </row>
    <row r="72" spans="1:18" ht="12" customHeight="1" thickBot="1" x14ac:dyDescent="0.25">
      <c r="A72" s="791" t="s">
        <v>190</v>
      </c>
      <c r="B72" s="968" t="s">
        <v>704</v>
      </c>
      <c r="C72" s="1095">
        <f>C73+C74+C75+C76</f>
        <v>0</v>
      </c>
      <c r="D72" s="1095">
        <f t="shared" ref="D72:J72" si="38">D73+D74+D75+D76</f>
        <v>0</v>
      </c>
      <c r="E72" s="1095">
        <f t="shared" si="38"/>
        <v>0</v>
      </c>
      <c r="F72" s="1523">
        <f t="shared" si="38"/>
        <v>0</v>
      </c>
      <c r="G72" s="1540">
        <f t="shared" si="38"/>
        <v>6700</v>
      </c>
      <c r="H72" s="985">
        <f t="shared" si="38"/>
        <v>0</v>
      </c>
      <c r="I72" s="985">
        <f t="shared" si="38"/>
        <v>0</v>
      </c>
      <c r="J72" s="985">
        <f t="shared" si="38"/>
        <v>0</v>
      </c>
      <c r="K72" s="984">
        <v>-259461</v>
      </c>
      <c r="L72" s="984">
        <v>-259461</v>
      </c>
      <c r="M72" s="984">
        <v>0</v>
      </c>
      <c r="N72" s="984">
        <v>0</v>
      </c>
      <c r="O72" s="503">
        <f t="shared" si="37"/>
        <v>6700</v>
      </c>
      <c r="P72" s="504">
        <f t="shared" si="37"/>
        <v>0</v>
      </c>
      <c r="Q72" s="504">
        <f t="shared" si="37"/>
        <v>0</v>
      </c>
      <c r="R72" s="505">
        <f t="shared" si="37"/>
        <v>0</v>
      </c>
    </row>
    <row r="73" spans="1:18" x14ac:dyDescent="0.2">
      <c r="A73" s="838">
        <v>7.1</v>
      </c>
      <c r="B73" s="966" t="s">
        <v>705</v>
      </c>
      <c r="C73" s="1093">
        <v>0</v>
      </c>
      <c r="D73" s="79">
        <v>0</v>
      </c>
      <c r="E73" s="79">
        <v>0</v>
      </c>
      <c r="F73" s="1068">
        <v>0</v>
      </c>
      <c r="G73" s="86">
        <v>0</v>
      </c>
      <c r="H73" s="86">
        <v>0</v>
      </c>
      <c r="I73" s="79">
        <v>0</v>
      </c>
      <c r="J73" s="1068">
        <v>0</v>
      </c>
      <c r="K73" s="951">
        <v>0</v>
      </c>
      <c r="L73" s="951">
        <v>0</v>
      </c>
      <c r="M73" s="951">
        <v>0</v>
      </c>
      <c r="N73" s="951">
        <v>0</v>
      </c>
      <c r="O73" s="1117">
        <f t="shared" si="37"/>
        <v>0</v>
      </c>
      <c r="P73" s="78">
        <f t="shared" si="37"/>
        <v>0</v>
      </c>
      <c r="Q73" s="78">
        <f t="shared" si="37"/>
        <v>0</v>
      </c>
      <c r="R73" s="941">
        <f t="shared" si="37"/>
        <v>0</v>
      </c>
    </row>
    <row r="74" spans="1:18" x14ac:dyDescent="0.2">
      <c r="A74" s="838">
        <v>7.2</v>
      </c>
      <c r="B74" s="966" t="s">
        <v>706</v>
      </c>
      <c r="C74" s="1093">
        <v>0</v>
      </c>
      <c r="D74" s="81"/>
      <c r="E74" s="81">
        <v>0</v>
      </c>
      <c r="F74" s="1080">
        <v>0</v>
      </c>
      <c r="G74" s="595">
        <v>3200</v>
      </c>
      <c r="H74" s="86"/>
      <c r="I74" s="79">
        <v>0</v>
      </c>
      <c r="J74" s="1068">
        <v>0</v>
      </c>
      <c r="K74" s="951">
        <v>-2826260</v>
      </c>
      <c r="L74" s="951">
        <v>-2826260</v>
      </c>
      <c r="M74" s="951">
        <v>0</v>
      </c>
      <c r="N74" s="951">
        <v>0</v>
      </c>
      <c r="O74" s="1117">
        <f t="shared" si="37"/>
        <v>3200</v>
      </c>
      <c r="P74" s="78">
        <f t="shared" si="37"/>
        <v>0</v>
      </c>
      <c r="Q74" s="78">
        <f t="shared" si="37"/>
        <v>0</v>
      </c>
      <c r="R74" s="941">
        <f t="shared" si="37"/>
        <v>0</v>
      </c>
    </row>
    <row r="75" spans="1:18" x14ac:dyDescent="0.2">
      <c r="A75" s="838">
        <v>7.3</v>
      </c>
      <c r="B75" s="966" t="s">
        <v>707</v>
      </c>
      <c r="C75" s="1093"/>
      <c r="D75" s="1033">
        <v>0</v>
      </c>
      <c r="E75" s="1033">
        <v>0</v>
      </c>
      <c r="F75" s="1072">
        <v>0</v>
      </c>
      <c r="G75" s="1037">
        <v>3500</v>
      </c>
      <c r="H75" s="1033">
        <v>0</v>
      </c>
      <c r="I75" s="1033">
        <v>0</v>
      </c>
      <c r="J75" s="1033">
        <v>0</v>
      </c>
      <c r="K75" s="994">
        <v>-3376046</v>
      </c>
      <c r="L75" s="994">
        <v>-3376046</v>
      </c>
      <c r="M75" s="994">
        <v>0</v>
      </c>
      <c r="N75" s="994">
        <v>0</v>
      </c>
      <c r="O75" s="1071">
        <f t="shared" si="37"/>
        <v>3500</v>
      </c>
      <c r="P75" s="1032">
        <f t="shared" si="37"/>
        <v>0</v>
      </c>
      <c r="Q75" s="1032">
        <f t="shared" si="37"/>
        <v>0</v>
      </c>
      <c r="R75" s="1025">
        <f t="shared" si="37"/>
        <v>0</v>
      </c>
    </row>
    <row r="76" spans="1:18" ht="16.5" thickBot="1" x14ac:dyDescent="0.25">
      <c r="A76" s="838">
        <v>7.4</v>
      </c>
      <c r="B76" s="966" t="s">
        <v>708</v>
      </c>
      <c r="C76" s="1093"/>
      <c r="D76" s="1035"/>
      <c r="E76" s="1035"/>
      <c r="F76" s="1094"/>
      <c r="G76" s="1041"/>
      <c r="H76" s="1046"/>
      <c r="I76" s="1049"/>
      <c r="J76" s="1077"/>
      <c r="K76" s="951"/>
      <c r="L76" s="950"/>
      <c r="M76" s="950"/>
      <c r="N76" s="950"/>
      <c r="O76" s="1117"/>
      <c r="P76" s="78"/>
      <c r="Q76" s="78"/>
      <c r="R76" s="941"/>
    </row>
    <row r="77" spans="1:18" ht="13.5" thickBot="1" x14ac:dyDescent="0.25">
      <c r="A77" s="791" t="s">
        <v>191</v>
      </c>
      <c r="B77" s="968" t="s">
        <v>709</v>
      </c>
      <c r="C77" s="1095">
        <f>C78+C79+C80</f>
        <v>0</v>
      </c>
      <c r="D77" s="1095">
        <v>0</v>
      </c>
      <c r="E77" s="1095">
        <f t="shared" ref="E77:F77" si="39">E78+E79+E80</f>
        <v>0</v>
      </c>
      <c r="F77" s="1095">
        <f t="shared" si="39"/>
        <v>0</v>
      </c>
      <c r="G77" s="1523">
        <f t="shared" ref="G77:R77" si="40">G78+G79+G80</f>
        <v>0</v>
      </c>
      <c r="H77" s="1523">
        <f t="shared" si="40"/>
        <v>0</v>
      </c>
      <c r="I77" s="1523">
        <f t="shared" si="40"/>
        <v>0</v>
      </c>
      <c r="J77" s="1523">
        <f t="shared" si="40"/>
        <v>0</v>
      </c>
      <c r="K77" s="1523">
        <f t="shared" si="40"/>
        <v>-6896644</v>
      </c>
      <c r="L77" s="1523">
        <f t="shared" si="40"/>
        <v>-5815259.7757480312</v>
      </c>
      <c r="M77" s="1523">
        <f t="shared" si="40"/>
        <v>-1042407.73</v>
      </c>
      <c r="N77" s="1523">
        <f t="shared" si="40"/>
        <v>-38977</v>
      </c>
      <c r="O77" s="1523">
        <f t="shared" si="40"/>
        <v>0</v>
      </c>
      <c r="P77" s="1523">
        <f t="shared" si="40"/>
        <v>0</v>
      </c>
      <c r="Q77" s="1523">
        <f t="shared" si="40"/>
        <v>0</v>
      </c>
      <c r="R77" s="1523">
        <f t="shared" si="40"/>
        <v>0</v>
      </c>
    </row>
    <row r="78" spans="1:18" x14ac:dyDescent="0.2">
      <c r="A78" s="838">
        <v>8.1</v>
      </c>
      <c r="B78" s="966" t="s">
        <v>710</v>
      </c>
      <c r="C78" s="1093"/>
      <c r="D78" s="90">
        <f>D77</f>
        <v>0</v>
      </c>
      <c r="E78" s="90"/>
      <c r="F78" s="1074"/>
      <c r="G78" s="1038"/>
      <c r="H78" s="1038"/>
      <c r="I78" s="90"/>
      <c r="J78" s="1074"/>
      <c r="K78" s="951">
        <v>-590980</v>
      </c>
      <c r="L78" s="951">
        <v>-262547.77574803121</v>
      </c>
      <c r="M78" s="951">
        <v>-328432.73</v>
      </c>
      <c r="N78" s="951">
        <v>0</v>
      </c>
      <c r="O78" s="1117">
        <f t="shared" ref="O78:R79" si="41">G78-C78</f>
        <v>0</v>
      </c>
      <c r="P78" s="78">
        <f t="shared" si="41"/>
        <v>0</v>
      </c>
      <c r="Q78" s="78">
        <f t="shared" si="41"/>
        <v>0</v>
      </c>
      <c r="R78" s="941">
        <f t="shared" si="41"/>
        <v>0</v>
      </c>
    </row>
    <row r="79" spans="1:18" x14ac:dyDescent="0.2">
      <c r="A79" s="838">
        <v>8.1999999999999993</v>
      </c>
      <c r="B79" s="966" t="s">
        <v>711</v>
      </c>
      <c r="C79" s="1093">
        <v>0</v>
      </c>
      <c r="D79" s="1033">
        <f t="shared" ref="D79:J79" si="42">D69+D75+D78</f>
        <v>0</v>
      </c>
      <c r="E79" s="1125">
        <v>0</v>
      </c>
      <c r="F79" s="1072">
        <f t="shared" si="42"/>
        <v>0</v>
      </c>
      <c r="G79" s="1037">
        <v>0</v>
      </c>
      <c r="H79" s="1037">
        <f t="shared" si="42"/>
        <v>0</v>
      </c>
      <c r="I79" s="1033">
        <v>0</v>
      </c>
      <c r="J79" s="1072">
        <f t="shared" si="42"/>
        <v>0</v>
      </c>
      <c r="K79" s="994">
        <v>-6305664</v>
      </c>
      <c r="L79" s="994">
        <v>-5552712</v>
      </c>
      <c r="M79" s="994">
        <v>-713975</v>
      </c>
      <c r="N79" s="994">
        <v>-38977</v>
      </c>
      <c r="O79" s="1071">
        <f t="shared" si="41"/>
        <v>0</v>
      </c>
      <c r="P79" s="1032">
        <f t="shared" si="41"/>
        <v>0</v>
      </c>
      <c r="Q79" s="1032">
        <f t="shared" si="41"/>
        <v>0</v>
      </c>
      <c r="R79" s="1025">
        <f t="shared" si="41"/>
        <v>0</v>
      </c>
    </row>
    <row r="80" spans="1:18" ht="16.5" thickBot="1" x14ac:dyDescent="0.25">
      <c r="A80" s="838">
        <v>8.3000000000000007</v>
      </c>
      <c r="B80" s="966" t="s">
        <v>712</v>
      </c>
      <c r="C80" s="1093"/>
      <c r="D80" s="1036"/>
      <c r="E80" s="1036"/>
      <c r="F80" s="1096"/>
      <c r="G80" s="1042"/>
      <c r="H80" s="1046"/>
      <c r="I80" s="1049"/>
      <c r="J80" s="1077"/>
      <c r="K80" s="951"/>
      <c r="L80" s="950"/>
      <c r="M80" s="950"/>
      <c r="N80" s="950"/>
      <c r="O80" s="1117"/>
      <c r="P80" s="78"/>
      <c r="Q80" s="78"/>
      <c r="R80" s="941"/>
    </row>
    <row r="81" spans="1:18" ht="14.25" thickBot="1" x14ac:dyDescent="0.3">
      <c r="A81" s="786" t="s">
        <v>49</v>
      </c>
      <c r="B81" s="969" t="s">
        <v>753</v>
      </c>
      <c r="C81" s="1097">
        <f>C56+C64+C72+C77</f>
        <v>311243</v>
      </c>
      <c r="D81" s="1097">
        <f>D56+D64+D72+D77</f>
        <v>0</v>
      </c>
      <c r="E81" s="1097">
        <f t="shared" ref="E81:J81" si="43">E56+E64+E72+E77</f>
        <v>311243</v>
      </c>
      <c r="F81" s="1097">
        <f t="shared" si="43"/>
        <v>0</v>
      </c>
      <c r="G81" s="1097">
        <f>G56+G64+G72</f>
        <v>218955</v>
      </c>
      <c r="H81" s="1097">
        <f t="shared" ref="H81:I81" si="44">H56+H64+H72</f>
        <v>0</v>
      </c>
      <c r="I81" s="1097">
        <f t="shared" si="44"/>
        <v>212255</v>
      </c>
      <c r="J81" s="1097">
        <f t="shared" si="43"/>
        <v>0</v>
      </c>
      <c r="K81" s="1008">
        <v>-720830</v>
      </c>
      <c r="L81" s="1008">
        <v>-681853</v>
      </c>
      <c r="M81" s="1008">
        <v>0</v>
      </c>
      <c r="N81" s="1008">
        <v>-38977</v>
      </c>
      <c r="O81" s="1116">
        <f t="shared" ref="O81:O101" si="45">G81-C81</f>
        <v>-92288</v>
      </c>
      <c r="P81" s="1116">
        <f t="shared" ref="P81" si="46">H81-D81</f>
        <v>0</v>
      </c>
      <c r="Q81" s="1116">
        <f t="shared" ref="Q81" si="47">I81-E81</f>
        <v>-98988</v>
      </c>
      <c r="R81" s="1116">
        <f t="shared" ref="R81" si="48">J81-F81</f>
        <v>0</v>
      </c>
    </row>
    <row r="82" spans="1:18" ht="14.25" thickBot="1" x14ac:dyDescent="0.3">
      <c r="A82" s="986"/>
      <c r="B82" s="986" t="s">
        <v>371</v>
      </c>
      <c r="C82" s="1097">
        <f>C55+C81</f>
        <v>1729943</v>
      </c>
      <c r="D82" s="1097">
        <f t="shared" ref="D82:J82" si="49">D55+D81</f>
        <v>1197088</v>
      </c>
      <c r="E82" s="1097">
        <f t="shared" si="49"/>
        <v>399355</v>
      </c>
      <c r="F82" s="1097">
        <f t="shared" si="49"/>
        <v>133500</v>
      </c>
      <c r="G82" s="1097">
        <f t="shared" si="49"/>
        <v>1745476</v>
      </c>
      <c r="H82" s="1097">
        <f t="shared" si="49"/>
        <v>1336874</v>
      </c>
      <c r="I82" s="1097">
        <f t="shared" si="49"/>
        <v>270402</v>
      </c>
      <c r="J82" s="1097">
        <f t="shared" si="49"/>
        <v>131500</v>
      </c>
      <c r="K82" s="984">
        <v>186610</v>
      </c>
      <c r="L82" s="984">
        <v>210949</v>
      </c>
      <c r="M82" s="984">
        <v>0</v>
      </c>
      <c r="N82" s="984">
        <v>-24339</v>
      </c>
      <c r="O82" s="1116">
        <f t="shared" si="45"/>
        <v>15533</v>
      </c>
      <c r="P82" s="1002">
        <f t="shared" ref="P82:Q101" si="50">H82-D82</f>
        <v>139786</v>
      </c>
      <c r="Q82" s="1002">
        <f t="shared" si="50"/>
        <v>-128953</v>
      </c>
      <c r="R82" s="1001">
        <f t="shared" ref="R82:R101" si="51">J82-F82</f>
        <v>-2000</v>
      </c>
    </row>
    <row r="83" spans="1:18" ht="13.5" thickBot="1" x14ac:dyDescent="0.25">
      <c r="A83" s="887" t="s">
        <v>192</v>
      </c>
      <c r="B83" s="970" t="s">
        <v>713</v>
      </c>
      <c r="C83" s="1098">
        <f>C84+C85+C86+C87</f>
        <v>641918</v>
      </c>
      <c r="D83" s="1098">
        <f t="shared" ref="D83:J83" si="52">D84+D85+D86+D87</f>
        <v>13695</v>
      </c>
      <c r="E83" s="1098">
        <f t="shared" si="52"/>
        <v>628223</v>
      </c>
      <c r="F83" s="1525">
        <f t="shared" si="52"/>
        <v>0</v>
      </c>
      <c r="G83" s="1502">
        <f t="shared" si="52"/>
        <v>655239</v>
      </c>
      <c r="H83" s="1098">
        <f t="shared" si="52"/>
        <v>6580</v>
      </c>
      <c r="I83" s="1098">
        <f t="shared" si="52"/>
        <v>648659</v>
      </c>
      <c r="J83" s="1098">
        <f t="shared" si="52"/>
        <v>0</v>
      </c>
      <c r="K83" s="1008">
        <v>106103</v>
      </c>
      <c r="L83" s="1008">
        <v>110794</v>
      </c>
      <c r="M83" s="1008">
        <v>0</v>
      </c>
      <c r="N83" s="1008">
        <v>-4691</v>
      </c>
      <c r="O83" s="1116">
        <f t="shared" si="45"/>
        <v>13321</v>
      </c>
      <c r="P83" s="1002">
        <f t="shared" si="50"/>
        <v>-7115</v>
      </c>
      <c r="Q83" s="1002">
        <f t="shared" ref="Q83:Q101" si="53">I83-E83</f>
        <v>20436</v>
      </c>
      <c r="R83" s="1001">
        <f t="shared" si="51"/>
        <v>0</v>
      </c>
    </row>
    <row r="84" spans="1:18" x14ac:dyDescent="0.2">
      <c r="A84" s="824">
        <v>9.1</v>
      </c>
      <c r="B84" s="905" t="s">
        <v>55</v>
      </c>
      <c r="C84" s="1086">
        <v>13695</v>
      </c>
      <c r="D84" s="79">
        <v>13695</v>
      </c>
      <c r="E84" s="79">
        <v>0</v>
      </c>
      <c r="F84" s="1068"/>
      <c r="G84" s="86">
        <v>6580</v>
      </c>
      <c r="H84" s="86">
        <v>6580</v>
      </c>
      <c r="I84" s="79">
        <v>0</v>
      </c>
      <c r="J84" s="1068">
        <v>0</v>
      </c>
      <c r="K84" s="951">
        <v>-420635</v>
      </c>
      <c r="L84" s="951">
        <v>-410688</v>
      </c>
      <c r="M84" s="951">
        <v>0</v>
      </c>
      <c r="N84" s="951">
        <v>-9947</v>
      </c>
      <c r="O84" s="1117">
        <f t="shared" si="45"/>
        <v>-7115</v>
      </c>
      <c r="P84" s="78">
        <f t="shared" si="50"/>
        <v>-7115</v>
      </c>
      <c r="Q84" s="78">
        <f t="shared" si="53"/>
        <v>0</v>
      </c>
      <c r="R84" s="941">
        <f t="shared" si="51"/>
        <v>0</v>
      </c>
    </row>
    <row r="85" spans="1:18" x14ac:dyDescent="0.2">
      <c r="A85" s="824">
        <v>9.1999999999999993</v>
      </c>
      <c r="B85" s="905" t="s">
        <v>56</v>
      </c>
      <c r="C85" s="1093">
        <v>0</v>
      </c>
      <c r="D85" s="79">
        <v>0</v>
      </c>
      <c r="E85" s="79">
        <v>0</v>
      </c>
      <c r="F85" s="1068">
        <f t="shared" ref="F85:J85" si="54">F86+F87+F88+F89</f>
        <v>0</v>
      </c>
      <c r="G85" s="86">
        <v>0</v>
      </c>
      <c r="H85" s="86">
        <v>0</v>
      </c>
      <c r="I85" s="79"/>
      <c r="J85" s="1068">
        <f t="shared" si="54"/>
        <v>0</v>
      </c>
      <c r="K85" s="951">
        <v>-592908</v>
      </c>
      <c r="L85" s="951">
        <v>-592908</v>
      </c>
      <c r="M85" s="951">
        <v>0</v>
      </c>
      <c r="N85" s="951">
        <v>0</v>
      </c>
      <c r="O85" s="1117">
        <f t="shared" si="45"/>
        <v>0</v>
      </c>
      <c r="P85" s="78">
        <f t="shared" si="50"/>
        <v>0</v>
      </c>
      <c r="Q85" s="78">
        <f t="shared" si="53"/>
        <v>0</v>
      </c>
      <c r="R85" s="941">
        <f t="shared" si="51"/>
        <v>0</v>
      </c>
    </row>
    <row r="86" spans="1:18" x14ac:dyDescent="0.2">
      <c r="A86" s="846">
        <v>9.3000000000000007</v>
      </c>
      <c r="B86" s="905" t="s">
        <v>57</v>
      </c>
      <c r="C86" s="1086">
        <v>0</v>
      </c>
      <c r="D86" s="79">
        <v>0</v>
      </c>
      <c r="E86" s="79">
        <v>0</v>
      </c>
      <c r="F86" s="1068">
        <v>0</v>
      </c>
      <c r="G86" s="86"/>
      <c r="H86" s="86">
        <v>0</v>
      </c>
      <c r="I86" s="79"/>
      <c r="J86" s="1068">
        <v>0</v>
      </c>
      <c r="K86" s="951">
        <v>-1108</v>
      </c>
      <c r="L86" s="951">
        <v>-1108</v>
      </c>
      <c r="M86" s="951">
        <v>0</v>
      </c>
      <c r="N86" s="951">
        <v>0</v>
      </c>
      <c r="O86" s="1117">
        <f t="shared" si="45"/>
        <v>0</v>
      </c>
      <c r="P86" s="78">
        <f t="shared" si="50"/>
        <v>0</v>
      </c>
      <c r="Q86" s="78">
        <f t="shared" si="53"/>
        <v>0</v>
      </c>
      <c r="R86" s="941">
        <f t="shared" si="51"/>
        <v>0</v>
      </c>
    </row>
    <row r="87" spans="1:18" ht="13.5" thickBot="1" x14ac:dyDescent="0.25">
      <c r="A87" s="824">
        <v>9.4</v>
      </c>
      <c r="B87" s="905" t="s">
        <v>58</v>
      </c>
      <c r="C87" s="1093">
        <v>628223</v>
      </c>
      <c r="D87" s="79">
        <v>0</v>
      </c>
      <c r="E87" s="79">
        <v>628223</v>
      </c>
      <c r="F87" s="1068">
        <v>0</v>
      </c>
      <c r="G87" s="86">
        <v>648659</v>
      </c>
      <c r="H87" s="86">
        <v>0</v>
      </c>
      <c r="I87" s="79">
        <v>648659</v>
      </c>
      <c r="J87" s="1068">
        <v>0</v>
      </c>
      <c r="K87" s="951">
        <v>62</v>
      </c>
      <c r="L87" s="951">
        <v>62</v>
      </c>
      <c r="M87" s="951"/>
      <c r="N87" s="951"/>
      <c r="O87" s="1117">
        <f t="shared" si="45"/>
        <v>20436</v>
      </c>
      <c r="P87" s="78">
        <f t="shared" si="50"/>
        <v>0</v>
      </c>
      <c r="Q87" s="78">
        <f t="shared" si="53"/>
        <v>20436</v>
      </c>
      <c r="R87" s="941">
        <f t="shared" si="51"/>
        <v>0</v>
      </c>
    </row>
    <row r="88" spans="1:18" ht="13.5" thickBot="1" x14ac:dyDescent="0.25">
      <c r="A88" s="791" t="s">
        <v>238</v>
      </c>
      <c r="B88" s="990" t="s">
        <v>714</v>
      </c>
      <c r="C88" s="1099">
        <f>C89+C90+C91</f>
        <v>0</v>
      </c>
      <c r="D88" s="1099">
        <f t="shared" ref="D88:J88" si="55">D89+D90+D91</f>
        <v>0</v>
      </c>
      <c r="E88" s="1099">
        <f t="shared" si="55"/>
        <v>0</v>
      </c>
      <c r="F88" s="1526">
        <f t="shared" si="55"/>
        <v>0</v>
      </c>
      <c r="G88" s="1503">
        <f t="shared" si="55"/>
        <v>0</v>
      </c>
      <c r="H88" s="1099">
        <f t="shared" si="55"/>
        <v>0</v>
      </c>
      <c r="I88" s="1099">
        <f t="shared" si="55"/>
        <v>0</v>
      </c>
      <c r="J88" s="1099">
        <f t="shared" si="55"/>
        <v>0</v>
      </c>
      <c r="K88" s="984">
        <v>-591862</v>
      </c>
      <c r="L88" s="984">
        <v>-591862</v>
      </c>
      <c r="M88" s="984">
        <v>0</v>
      </c>
      <c r="N88" s="984">
        <v>0</v>
      </c>
      <c r="O88" s="503">
        <f t="shared" si="45"/>
        <v>0</v>
      </c>
      <c r="P88" s="504">
        <f t="shared" si="50"/>
        <v>0</v>
      </c>
      <c r="Q88" s="504">
        <f t="shared" si="53"/>
        <v>0</v>
      </c>
      <c r="R88" s="505">
        <f t="shared" si="51"/>
        <v>0</v>
      </c>
    </row>
    <row r="89" spans="1:18" ht="15.75" x14ac:dyDescent="0.25">
      <c r="A89" s="847">
        <v>10.1</v>
      </c>
      <c r="B89" s="971" t="s">
        <v>715</v>
      </c>
      <c r="C89" s="1100"/>
      <c r="D89" s="79">
        <v>0</v>
      </c>
      <c r="E89" s="79">
        <v>0</v>
      </c>
      <c r="F89" s="1068">
        <v>0</v>
      </c>
      <c r="G89" s="86">
        <v>0</v>
      </c>
      <c r="H89" s="86">
        <v>0</v>
      </c>
      <c r="I89" s="79">
        <v>0</v>
      </c>
      <c r="J89" s="1068">
        <v>0</v>
      </c>
      <c r="K89" s="951">
        <v>0</v>
      </c>
      <c r="L89" s="951">
        <v>0</v>
      </c>
      <c r="M89" s="951"/>
      <c r="N89" s="951"/>
      <c r="O89" s="1117">
        <f t="shared" si="45"/>
        <v>0</v>
      </c>
      <c r="P89" s="78">
        <f t="shared" si="50"/>
        <v>0</v>
      </c>
      <c r="Q89" s="78">
        <f t="shared" si="53"/>
        <v>0</v>
      </c>
      <c r="R89" s="941">
        <f t="shared" si="51"/>
        <v>0</v>
      </c>
    </row>
    <row r="90" spans="1:18" x14ac:dyDescent="0.2">
      <c r="A90" s="849">
        <v>10.199999999999999</v>
      </c>
      <c r="B90" s="966" t="s">
        <v>716</v>
      </c>
      <c r="C90" s="1093">
        <v>0</v>
      </c>
      <c r="D90" s="79">
        <v>0</v>
      </c>
      <c r="E90" s="79">
        <v>0</v>
      </c>
      <c r="F90" s="1068">
        <v>0</v>
      </c>
      <c r="G90" s="86">
        <v>0</v>
      </c>
      <c r="H90" s="86">
        <v>0</v>
      </c>
      <c r="I90" s="79">
        <v>0</v>
      </c>
      <c r="J90" s="1068">
        <v>0</v>
      </c>
      <c r="K90" s="951">
        <v>0</v>
      </c>
      <c r="L90" s="951">
        <v>0</v>
      </c>
      <c r="M90" s="951">
        <v>0</v>
      </c>
      <c r="N90" s="951"/>
      <c r="O90" s="1117">
        <f t="shared" si="45"/>
        <v>0</v>
      </c>
      <c r="P90" s="78">
        <f t="shared" si="50"/>
        <v>0</v>
      </c>
      <c r="Q90" s="78">
        <f t="shared" si="53"/>
        <v>0</v>
      </c>
      <c r="R90" s="941">
        <f t="shared" si="51"/>
        <v>0</v>
      </c>
    </row>
    <row r="91" spans="1:18" ht="13.5" thickBot="1" x14ac:dyDescent="0.25">
      <c r="A91" s="849">
        <v>10.3</v>
      </c>
      <c r="B91" s="966" t="s">
        <v>717</v>
      </c>
      <c r="C91" s="1093"/>
      <c r="D91" s="598">
        <v>0</v>
      </c>
      <c r="E91" s="598">
        <v>0</v>
      </c>
      <c r="F91" s="1527">
        <v>0</v>
      </c>
      <c r="G91" s="89">
        <v>0</v>
      </c>
      <c r="H91" s="598">
        <v>0</v>
      </c>
      <c r="I91" s="598">
        <v>0</v>
      </c>
      <c r="J91" s="598">
        <v>0</v>
      </c>
      <c r="K91" s="993">
        <v>1098934</v>
      </c>
      <c r="L91" s="993">
        <v>1464016</v>
      </c>
      <c r="M91" s="993">
        <v>-365082</v>
      </c>
      <c r="N91" s="993">
        <v>0</v>
      </c>
      <c r="O91" s="1071">
        <f t="shared" si="45"/>
        <v>0</v>
      </c>
      <c r="P91" s="1032">
        <f t="shared" si="50"/>
        <v>0</v>
      </c>
      <c r="Q91" s="1032">
        <f t="shared" si="53"/>
        <v>0</v>
      </c>
      <c r="R91" s="1025">
        <f t="shared" si="51"/>
        <v>0</v>
      </c>
    </row>
    <row r="92" spans="1:18" ht="13.5" thickBot="1" x14ac:dyDescent="0.25">
      <c r="A92" s="805" t="s">
        <v>239</v>
      </c>
      <c r="B92" s="972" t="s">
        <v>765</v>
      </c>
      <c r="C92" s="890">
        <f>C93+C94+C95</f>
        <v>200436</v>
      </c>
      <c r="D92" s="890">
        <f t="shared" ref="D92:J92" si="56">D93+D94+D95</f>
        <v>200436</v>
      </c>
      <c r="E92" s="890">
        <f t="shared" si="56"/>
        <v>0</v>
      </c>
      <c r="F92" s="1520">
        <f t="shared" si="56"/>
        <v>0</v>
      </c>
      <c r="G92" s="1500">
        <f t="shared" si="56"/>
        <v>279302</v>
      </c>
      <c r="H92" s="890">
        <f t="shared" si="56"/>
        <v>279302</v>
      </c>
      <c r="I92" s="890">
        <f t="shared" si="56"/>
        <v>0</v>
      </c>
      <c r="J92" s="890">
        <f t="shared" si="56"/>
        <v>0</v>
      </c>
      <c r="K92" s="984">
        <v>701924</v>
      </c>
      <c r="L92" s="984">
        <v>1102828</v>
      </c>
      <c r="M92" s="984">
        <v>-400904</v>
      </c>
      <c r="N92" s="984">
        <v>0</v>
      </c>
      <c r="O92" s="503">
        <f t="shared" si="45"/>
        <v>78866</v>
      </c>
      <c r="P92" s="504">
        <f t="shared" si="50"/>
        <v>78866</v>
      </c>
      <c r="Q92" s="504">
        <f t="shared" si="53"/>
        <v>0</v>
      </c>
      <c r="R92" s="505">
        <f t="shared" si="51"/>
        <v>0</v>
      </c>
    </row>
    <row r="93" spans="1:18" x14ac:dyDescent="0.2">
      <c r="A93" s="849">
        <v>11.1</v>
      </c>
      <c r="B93" s="966" t="s">
        <v>718</v>
      </c>
      <c r="C93" s="1101"/>
      <c r="D93" s="1043"/>
      <c r="E93" s="1043">
        <v>0</v>
      </c>
      <c r="F93" s="1065">
        <v>0</v>
      </c>
      <c r="G93" s="1043"/>
      <c r="H93" s="1043"/>
      <c r="I93" s="87"/>
      <c r="J93" s="1078">
        <v>0</v>
      </c>
      <c r="K93" s="996">
        <v>37202</v>
      </c>
      <c r="L93" s="996">
        <v>38002</v>
      </c>
      <c r="M93" s="996">
        <v>-800</v>
      </c>
      <c r="N93" s="996"/>
      <c r="O93" s="1117">
        <f t="shared" si="45"/>
        <v>0</v>
      </c>
      <c r="P93" s="78">
        <f t="shared" si="50"/>
        <v>0</v>
      </c>
      <c r="Q93" s="78">
        <f t="shared" si="53"/>
        <v>0</v>
      </c>
      <c r="R93" s="941">
        <f t="shared" si="51"/>
        <v>0</v>
      </c>
    </row>
    <row r="94" spans="1:18" x14ac:dyDescent="0.2">
      <c r="A94" s="849">
        <v>11.2</v>
      </c>
      <c r="B94" s="966" t="s">
        <v>719</v>
      </c>
      <c r="C94" s="1102"/>
      <c r="D94" s="1043"/>
      <c r="E94" s="1043">
        <v>0</v>
      </c>
      <c r="F94" s="1065">
        <v>0</v>
      </c>
      <c r="G94" s="1043"/>
      <c r="H94" s="1043"/>
      <c r="I94" s="87"/>
      <c r="J94" s="1078">
        <v>0</v>
      </c>
      <c r="K94" s="996">
        <v>11347</v>
      </c>
      <c r="L94" s="996">
        <v>11347</v>
      </c>
      <c r="M94" s="996">
        <v>0</v>
      </c>
      <c r="N94" s="996"/>
      <c r="O94" s="1117">
        <f t="shared" si="45"/>
        <v>0</v>
      </c>
      <c r="P94" s="78">
        <f t="shared" si="50"/>
        <v>0</v>
      </c>
      <c r="Q94" s="78">
        <f t="shared" si="53"/>
        <v>0</v>
      </c>
      <c r="R94" s="941">
        <f t="shared" si="51"/>
        <v>0</v>
      </c>
    </row>
    <row r="95" spans="1:18" ht="13.5" thickBot="1" x14ac:dyDescent="0.25">
      <c r="A95" s="849">
        <v>11.3</v>
      </c>
      <c r="B95" s="905" t="s">
        <v>606</v>
      </c>
      <c r="C95" s="1102">
        <v>200436</v>
      </c>
      <c r="D95" s="89">
        <v>200436</v>
      </c>
      <c r="E95" s="1043">
        <v>0</v>
      </c>
      <c r="F95" s="1065">
        <v>0</v>
      </c>
      <c r="G95" s="89">
        <v>279302</v>
      </c>
      <c r="H95" s="89">
        <v>279302</v>
      </c>
      <c r="I95" s="87"/>
      <c r="J95" s="1078">
        <v>0</v>
      </c>
      <c r="K95" s="996">
        <v>-377402</v>
      </c>
      <c r="L95" s="996">
        <v>14490</v>
      </c>
      <c r="M95" s="996">
        <v>-391892</v>
      </c>
      <c r="N95" s="996">
        <v>0</v>
      </c>
      <c r="O95" s="1117">
        <f t="shared" si="45"/>
        <v>78866</v>
      </c>
      <c r="P95" s="78">
        <f t="shared" si="50"/>
        <v>78866</v>
      </c>
      <c r="Q95" s="78">
        <f t="shared" si="53"/>
        <v>0</v>
      </c>
      <c r="R95" s="941">
        <f t="shared" si="51"/>
        <v>0</v>
      </c>
    </row>
    <row r="96" spans="1:18" ht="14.25" thickBot="1" x14ac:dyDescent="0.3">
      <c r="A96" s="807" t="s">
        <v>50</v>
      </c>
      <c r="B96" s="973" t="s">
        <v>754</v>
      </c>
      <c r="C96" s="1099">
        <f>C83+C88+C92</f>
        <v>842354</v>
      </c>
      <c r="D96" s="1099">
        <f t="shared" ref="D96:N96" si="57">D83+D88+D92</f>
        <v>214131</v>
      </c>
      <c r="E96" s="1097">
        <f t="shared" si="57"/>
        <v>628223</v>
      </c>
      <c r="F96" s="1524">
        <f t="shared" si="57"/>
        <v>0</v>
      </c>
      <c r="G96" s="1526">
        <f t="shared" si="57"/>
        <v>934541</v>
      </c>
      <c r="H96" s="1099">
        <f t="shared" si="57"/>
        <v>285882</v>
      </c>
      <c r="I96" s="1099">
        <f t="shared" si="57"/>
        <v>648659</v>
      </c>
      <c r="J96" s="1097">
        <f t="shared" si="57"/>
        <v>0</v>
      </c>
      <c r="K96" s="1097">
        <f t="shared" si="57"/>
        <v>216165</v>
      </c>
      <c r="L96" s="1097">
        <f t="shared" si="57"/>
        <v>621760</v>
      </c>
      <c r="M96" s="1097">
        <f t="shared" si="57"/>
        <v>-400904</v>
      </c>
      <c r="N96" s="1537">
        <f t="shared" si="57"/>
        <v>-4691</v>
      </c>
      <c r="O96" s="1116">
        <f t="shared" si="45"/>
        <v>92187</v>
      </c>
      <c r="P96" s="1002">
        <f t="shared" si="50"/>
        <v>71751</v>
      </c>
      <c r="Q96" s="1002">
        <f t="shared" si="53"/>
        <v>20436</v>
      </c>
      <c r="R96" s="1001">
        <f t="shared" si="51"/>
        <v>0</v>
      </c>
    </row>
    <row r="97" spans="1:18" ht="14.25" thickBot="1" x14ac:dyDescent="0.25">
      <c r="A97" s="1675" t="s">
        <v>736</v>
      </c>
      <c r="B97" s="1676"/>
      <c r="C97" s="1092">
        <f>C82+C96</f>
        <v>2572297</v>
      </c>
      <c r="D97" s="1092">
        <f t="shared" ref="D97:F97" si="58">D82+D96</f>
        <v>1411219</v>
      </c>
      <c r="E97" s="1092">
        <f t="shared" si="58"/>
        <v>1027578</v>
      </c>
      <c r="F97" s="1092">
        <f t="shared" si="58"/>
        <v>133500</v>
      </c>
      <c r="G97" s="1092">
        <f t="shared" ref="G97:J97" si="59">G82+G96</f>
        <v>2680017</v>
      </c>
      <c r="H97" s="1092">
        <f t="shared" si="59"/>
        <v>1622756</v>
      </c>
      <c r="I97" s="1092">
        <f t="shared" si="59"/>
        <v>919061</v>
      </c>
      <c r="J97" s="1092">
        <f t="shared" si="59"/>
        <v>131500</v>
      </c>
      <c r="K97" s="1541">
        <v>987520</v>
      </c>
      <c r="L97" s="1541">
        <v>989623</v>
      </c>
      <c r="M97" s="1541">
        <v>-2103</v>
      </c>
      <c r="N97" s="1541"/>
      <c r="O97" s="1116">
        <f t="shared" si="45"/>
        <v>107720</v>
      </c>
      <c r="P97" s="1002">
        <f t="shared" si="50"/>
        <v>211537</v>
      </c>
      <c r="Q97" s="1002">
        <f t="shared" si="53"/>
        <v>-108517</v>
      </c>
      <c r="R97" s="1001">
        <f t="shared" si="51"/>
        <v>-2000</v>
      </c>
    </row>
    <row r="98" spans="1:18" x14ac:dyDescent="0.2">
      <c r="A98" s="1677" t="s">
        <v>0</v>
      </c>
      <c r="B98" s="1678" t="s">
        <v>636</v>
      </c>
      <c r="C98" s="959"/>
      <c r="D98" s="1043"/>
      <c r="E98" s="1043"/>
      <c r="F98" s="1065"/>
      <c r="G98" s="1043"/>
      <c r="H98" s="1043"/>
      <c r="I98" s="87"/>
      <c r="J98" s="1078"/>
      <c r="K98" s="996"/>
      <c r="L98" s="996"/>
      <c r="M98" s="996"/>
      <c r="N98" s="996"/>
      <c r="O98" s="1117"/>
      <c r="P98" s="78"/>
      <c r="Q98" s="78"/>
      <c r="R98" s="941"/>
    </row>
    <row r="99" spans="1:18" ht="13.5" thickBot="1" x14ac:dyDescent="0.25">
      <c r="A99" s="1677"/>
      <c r="B99" s="1678"/>
      <c r="C99" s="959"/>
      <c r="D99" s="1043"/>
      <c r="E99" s="1043"/>
      <c r="F99" s="1065"/>
      <c r="G99" s="1043"/>
      <c r="H99" s="1043"/>
      <c r="I99" s="87"/>
      <c r="J99" s="1078"/>
      <c r="K99" s="996"/>
      <c r="L99" s="996"/>
      <c r="M99" s="996"/>
      <c r="N99" s="996"/>
      <c r="O99" s="1117"/>
      <c r="P99" s="78"/>
      <c r="Q99" s="78"/>
      <c r="R99" s="941"/>
    </row>
    <row r="100" spans="1:18" ht="12.75" customHeight="1" thickBot="1" x14ac:dyDescent="0.25">
      <c r="A100" s="791" t="s">
        <v>39</v>
      </c>
      <c r="B100" s="991" t="s">
        <v>64</v>
      </c>
      <c r="C100" s="1092">
        <f>C101+C102+C103+C104+C109</f>
        <v>281181</v>
      </c>
      <c r="D100" s="1092">
        <f t="shared" ref="D100:J100" si="60">D101+D102+D103+D104+D109</f>
        <v>265977</v>
      </c>
      <c r="E100" s="1092">
        <f t="shared" si="60"/>
        <v>10050</v>
      </c>
      <c r="F100" s="1521">
        <f t="shared" si="60"/>
        <v>5154</v>
      </c>
      <c r="G100" s="792">
        <f t="shared" si="60"/>
        <v>363882</v>
      </c>
      <c r="H100" s="1092">
        <f t="shared" si="60"/>
        <v>346155</v>
      </c>
      <c r="I100" s="1092">
        <f t="shared" si="60"/>
        <v>12200</v>
      </c>
      <c r="J100" s="1092">
        <f t="shared" si="60"/>
        <v>5127</v>
      </c>
      <c r="K100" s="1009">
        <v>0</v>
      </c>
      <c r="L100" s="1009"/>
      <c r="M100" s="1009"/>
      <c r="N100" s="1009"/>
      <c r="O100" s="503">
        <f t="shared" si="45"/>
        <v>82701</v>
      </c>
      <c r="P100" s="504">
        <f t="shared" si="50"/>
        <v>80178</v>
      </c>
      <c r="Q100" s="504">
        <f t="shared" si="53"/>
        <v>2150</v>
      </c>
      <c r="R100" s="505">
        <f t="shared" si="51"/>
        <v>-27</v>
      </c>
    </row>
    <row r="101" spans="1:18" x14ac:dyDescent="0.2">
      <c r="A101" s="851">
        <v>1.1000000000000001</v>
      </c>
      <c r="B101" s="974" t="s">
        <v>65</v>
      </c>
      <c r="C101" s="1086">
        <v>150944</v>
      </c>
      <c r="D101" s="89">
        <v>146392</v>
      </c>
      <c r="E101" s="89">
        <v>0</v>
      </c>
      <c r="F101" s="1066">
        <v>4552</v>
      </c>
      <c r="G101" s="89">
        <v>205353</v>
      </c>
      <c r="H101" s="89">
        <v>200816</v>
      </c>
      <c r="I101" s="598">
        <v>0</v>
      </c>
      <c r="J101" s="1527">
        <v>4537</v>
      </c>
      <c r="K101" s="996">
        <v>0</v>
      </c>
      <c r="L101" s="996"/>
      <c r="M101" s="996"/>
      <c r="N101" s="996"/>
      <c r="O101" s="1117">
        <f t="shared" si="45"/>
        <v>54409</v>
      </c>
      <c r="P101" s="78">
        <f t="shared" si="50"/>
        <v>54424</v>
      </c>
      <c r="Q101" s="78">
        <f t="shared" si="53"/>
        <v>0</v>
      </c>
      <c r="R101" s="941">
        <f t="shared" si="51"/>
        <v>-15</v>
      </c>
    </row>
    <row r="102" spans="1:18" x14ac:dyDescent="0.2">
      <c r="A102" s="851" t="s">
        <v>3</v>
      </c>
      <c r="B102" s="974" t="s">
        <v>66</v>
      </c>
      <c r="C102" s="1086">
        <v>19837</v>
      </c>
      <c r="D102" s="86">
        <v>19235</v>
      </c>
      <c r="E102" s="86">
        <v>0</v>
      </c>
      <c r="F102" s="1063">
        <v>602</v>
      </c>
      <c r="G102" s="86">
        <v>25500</v>
      </c>
      <c r="H102" s="86">
        <v>24910</v>
      </c>
      <c r="I102" s="79">
        <v>0</v>
      </c>
      <c r="J102" s="1068">
        <v>590</v>
      </c>
      <c r="K102" s="951">
        <v>0</v>
      </c>
      <c r="L102" s="951">
        <v>0</v>
      </c>
      <c r="M102" s="951">
        <v>0</v>
      </c>
      <c r="N102" s="951">
        <v>0</v>
      </c>
      <c r="O102" s="1117">
        <f>G102-C102</f>
        <v>5663</v>
      </c>
      <c r="P102" s="78">
        <f t="shared" ref="P102:R103" si="61">H102-D102</f>
        <v>5675</v>
      </c>
      <c r="Q102" s="78">
        <f t="shared" si="61"/>
        <v>0</v>
      </c>
      <c r="R102" s="941">
        <f t="shared" si="61"/>
        <v>-12</v>
      </c>
    </row>
    <row r="103" spans="1:18" x14ac:dyDescent="0.2">
      <c r="A103" s="851" t="s">
        <v>5</v>
      </c>
      <c r="B103" s="966" t="s">
        <v>67</v>
      </c>
      <c r="C103" s="1086">
        <v>110400</v>
      </c>
      <c r="D103" s="86">
        <v>100350</v>
      </c>
      <c r="E103" s="86">
        <v>10050</v>
      </c>
      <c r="F103" s="1063">
        <v>0</v>
      </c>
      <c r="G103" s="86">
        <v>132691</v>
      </c>
      <c r="H103" s="86">
        <v>120091</v>
      </c>
      <c r="I103" s="79">
        <v>12200</v>
      </c>
      <c r="J103" s="1068">
        <v>0</v>
      </c>
      <c r="K103" s="951">
        <v>392010</v>
      </c>
      <c r="L103" s="951">
        <v>356188</v>
      </c>
      <c r="M103" s="951">
        <v>35822</v>
      </c>
      <c r="N103" s="951"/>
      <c r="O103" s="1117">
        <f>G103-C103</f>
        <v>22291</v>
      </c>
      <c r="P103" s="78">
        <f t="shared" si="61"/>
        <v>19741</v>
      </c>
      <c r="Q103" s="78">
        <f t="shared" si="61"/>
        <v>2150</v>
      </c>
      <c r="R103" s="941">
        <f t="shared" si="61"/>
        <v>0</v>
      </c>
    </row>
    <row r="104" spans="1:18" x14ac:dyDescent="0.2">
      <c r="A104" s="851" t="s">
        <v>755</v>
      </c>
      <c r="B104" s="966" t="s">
        <v>68</v>
      </c>
      <c r="C104" s="1086">
        <v>0</v>
      </c>
      <c r="D104" s="86">
        <v>0</v>
      </c>
      <c r="E104" s="86">
        <v>0</v>
      </c>
      <c r="F104" s="1063">
        <v>0</v>
      </c>
      <c r="G104" s="86">
        <v>338</v>
      </c>
      <c r="H104" s="86">
        <v>338</v>
      </c>
      <c r="I104" s="79">
        <v>0</v>
      </c>
      <c r="J104" s="1068">
        <v>0</v>
      </c>
      <c r="K104" s="951">
        <v>5000</v>
      </c>
      <c r="L104" s="951">
        <v>5000</v>
      </c>
      <c r="M104" s="951">
        <v>0</v>
      </c>
      <c r="N104" s="951">
        <v>0</v>
      </c>
      <c r="O104" s="1117">
        <f>G104-C104</f>
        <v>338</v>
      </c>
      <c r="P104" s="78">
        <f>H104-D104</f>
        <v>338</v>
      </c>
      <c r="Q104" s="78">
        <f>I104-E104</f>
        <v>0</v>
      </c>
      <c r="R104" s="941">
        <v>0</v>
      </c>
    </row>
    <row r="105" spans="1:18" ht="13.5" x14ac:dyDescent="0.2">
      <c r="A105" s="851" t="s">
        <v>756</v>
      </c>
      <c r="B105" s="961" t="s">
        <v>69</v>
      </c>
      <c r="C105" s="1086">
        <v>0</v>
      </c>
      <c r="D105" s="596">
        <v>0</v>
      </c>
      <c r="E105" s="596">
        <v>0</v>
      </c>
      <c r="F105" s="941">
        <v>0</v>
      </c>
      <c r="G105" s="596">
        <v>0</v>
      </c>
      <c r="H105" s="596">
        <v>0</v>
      </c>
      <c r="I105" s="596">
        <v>0</v>
      </c>
      <c r="J105" s="596">
        <v>0</v>
      </c>
      <c r="K105" s="995">
        <v>389148</v>
      </c>
      <c r="L105" s="995">
        <v>782163</v>
      </c>
      <c r="M105" s="995">
        <v>-354038</v>
      </c>
      <c r="N105" s="995">
        <v>-38977</v>
      </c>
      <c r="O105" s="1079">
        <f>G105-C105</f>
        <v>0</v>
      </c>
      <c r="P105" s="1050">
        <f>H105-D105</f>
        <v>0</v>
      </c>
      <c r="Q105" s="1050">
        <f>I105-E105</f>
        <v>0</v>
      </c>
      <c r="R105" s="1024">
        <f>J105-F105</f>
        <v>0</v>
      </c>
    </row>
    <row r="106" spans="1:18" ht="15.75" x14ac:dyDescent="0.2">
      <c r="A106" s="851" t="s">
        <v>757</v>
      </c>
      <c r="B106" s="961" t="s">
        <v>70</v>
      </c>
      <c r="C106" s="1086">
        <v>0</v>
      </c>
      <c r="D106" s="1042"/>
      <c r="E106" s="1042"/>
      <c r="F106" s="1103"/>
      <c r="G106" s="1042"/>
      <c r="H106" s="1046"/>
      <c r="I106" s="1049"/>
      <c r="J106" s="1077"/>
      <c r="K106" s="950"/>
      <c r="L106" s="950"/>
      <c r="M106" s="950"/>
      <c r="N106" s="950"/>
      <c r="O106" s="1117"/>
      <c r="P106" s="78"/>
      <c r="Q106" s="78"/>
      <c r="R106" s="941"/>
    </row>
    <row r="107" spans="1:18" x14ac:dyDescent="0.2">
      <c r="A107" s="849" t="s">
        <v>758</v>
      </c>
      <c r="B107" s="961" t="s">
        <v>71</v>
      </c>
      <c r="C107" s="1086">
        <v>0</v>
      </c>
      <c r="D107" s="1040">
        <f t="shared" ref="D107:J107" si="62">D108+D109</f>
        <v>0</v>
      </c>
      <c r="E107" s="1040">
        <f t="shared" si="62"/>
        <v>0</v>
      </c>
      <c r="F107" s="1104">
        <f t="shared" si="62"/>
        <v>0</v>
      </c>
      <c r="G107" s="1040">
        <f t="shared" si="62"/>
        <v>0</v>
      </c>
      <c r="H107" s="1040">
        <f t="shared" si="62"/>
        <v>0</v>
      </c>
      <c r="I107" s="987">
        <f t="shared" si="62"/>
        <v>0</v>
      </c>
      <c r="J107" s="1076">
        <f t="shared" si="62"/>
        <v>0</v>
      </c>
      <c r="K107" s="993">
        <v>45748</v>
      </c>
      <c r="L107" s="993">
        <v>45748</v>
      </c>
      <c r="M107" s="993"/>
      <c r="N107" s="993"/>
      <c r="O107" s="1071">
        <f t="shared" ref="O107:R109" si="63">G107-C107</f>
        <v>0</v>
      </c>
      <c r="P107" s="1032">
        <f t="shared" si="63"/>
        <v>0</v>
      </c>
      <c r="Q107" s="1032">
        <f t="shared" si="63"/>
        <v>0</v>
      </c>
      <c r="R107" s="1025">
        <f t="shared" si="63"/>
        <v>0</v>
      </c>
    </row>
    <row r="108" spans="1:18" x14ac:dyDescent="0.2">
      <c r="A108" s="849" t="s">
        <v>759</v>
      </c>
      <c r="B108" s="961" t="s">
        <v>72</v>
      </c>
      <c r="C108" s="1086">
        <v>0</v>
      </c>
      <c r="D108" s="86">
        <v>0</v>
      </c>
      <c r="E108" s="86">
        <v>0</v>
      </c>
      <c r="F108" s="1063">
        <v>0</v>
      </c>
      <c r="G108" s="86">
        <v>0</v>
      </c>
      <c r="H108" s="86">
        <v>0</v>
      </c>
      <c r="I108" s="79"/>
      <c r="J108" s="1068">
        <v>0</v>
      </c>
      <c r="K108" s="951">
        <v>20784</v>
      </c>
      <c r="L108" s="951">
        <v>20784</v>
      </c>
      <c r="M108" s="951">
        <v>0</v>
      </c>
      <c r="N108" s="951">
        <v>0</v>
      </c>
      <c r="O108" s="1117">
        <f t="shared" si="63"/>
        <v>0</v>
      </c>
      <c r="P108" s="78">
        <f t="shared" si="63"/>
        <v>0</v>
      </c>
      <c r="Q108" s="78">
        <f t="shared" si="63"/>
        <v>0</v>
      </c>
      <c r="R108" s="941">
        <f t="shared" si="63"/>
        <v>0</v>
      </c>
    </row>
    <row r="109" spans="1:18" ht="13.5" thickBot="1" x14ac:dyDescent="0.25">
      <c r="A109" s="851">
        <v>1.2</v>
      </c>
      <c r="B109" s="974" t="s">
        <v>73</v>
      </c>
      <c r="C109" s="1086">
        <v>0</v>
      </c>
      <c r="D109" s="86">
        <v>0</v>
      </c>
      <c r="E109" s="86">
        <v>0</v>
      </c>
      <c r="F109" s="1063">
        <v>0</v>
      </c>
      <c r="G109" s="86">
        <v>0</v>
      </c>
      <c r="H109" s="86">
        <v>0</v>
      </c>
      <c r="I109" s="79">
        <v>0</v>
      </c>
      <c r="J109" s="1068">
        <v>0</v>
      </c>
      <c r="K109" s="951">
        <v>24964</v>
      </c>
      <c r="L109" s="951">
        <v>24964</v>
      </c>
      <c r="M109" s="951">
        <v>0</v>
      </c>
      <c r="N109" s="951">
        <v>0</v>
      </c>
      <c r="O109" s="1117">
        <f t="shared" si="63"/>
        <v>0</v>
      </c>
      <c r="P109" s="78">
        <f t="shared" si="63"/>
        <v>0</v>
      </c>
      <c r="Q109" s="78">
        <f t="shared" si="63"/>
        <v>0</v>
      </c>
      <c r="R109" s="941">
        <f t="shared" si="63"/>
        <v>0</v>
      </c>
    </row>
    <row r="110" spans="1:18" ht="13.5" thickBot="1" x14ac:dyDescent="0.25">
      <c r="A110" s="791">
        <v>2</v>
      </c>
      <c r="B110" s="962" t="s">
        <v>761</v>
      </c>
      <c r="C110" s="1090">
        <f>C111+C120+C121+C122</f>
        <v>1066339</v>
      </c>
      <c r="D110" s="1090">
        <f t="shared" ref="D110:J110" si="64">D111+D120+D121+D122</f>
        <v>1046239</v>
      </c>
      <c r="E110" s="1090">
        <f t="shared" si="64"/>
        <v>20100</v>
      </c>
      <c r="F110" s="1516">
        <f t="shared" si="64"/>
        <v>0</v>
      </c>
      <c r="G110" s="1496">
        <f t="shared" si="64"/>
        <v>1147688</v>
      </c>
      <c r="H110" s="1090">
        <f t="shared" si="64"/>
        <v>1118938</v>
      </c>
      <c r="I110" s="1090">
        <f t="shared" si="64"/>
        <v>28750</v>
      </c>
      <c r="J110" s="1090">
        <f t="shared" si="64"/>
        <v>0</v>
      </c>
      <c r="K110" s="669"/>
      <c r="L110" s="669"/>
      <c r="M110" s="984"/>
      <c r="N110" s="984"/>
      <c r="O110" s="503"/>
      <c r="P110" s="504"/>
      <c r="Q110" s="504"/>
      <c r="R110" s="505"/>
    </row>
    <row r="111" spans="1:18" x14ac:dyDescent="0.2">
      <c r="A111" s="849">
        <v>2.1</v>
      </c>
      <c r="B111" s="1010" t="s">
        <v>74</v>
      </c>
      <c r="C111" s="1086">
        <f>C112+C113+C114+C115</f>
        <v>1056339</v>
      </c>
      <c r="D111" s="1086">
        <f t="shared" ref="D111:J111" si="65">D112+D113+D114+D115</f>
        <v>1036239</v>
      </c>
      <c r="E111" s="1086">
        <f t="shared" si="65"/>
        <v>20100</v>
      </c>
      <c r="F111" s="1514">
        <f t="shared" si="65"/>
        <v>0</v>
      </c>
      <c r="G111" s="14">
        <f t="shared" si="65"/>
        <v>1137688</v>
      </c>
      <c r="H111" s="1086">
        <f t="shared" si="65"/>
        <v>1108938</v>
      </c>
      <c r="I111" s="1086">
        <f t="shared" si="65"/>
        <v>28750</v>
      </c>
      <c r="J111" s="1086">
        <f t="shared" si="65"/>
        <v>0</v>
      </c>
      <c r="K111" s="993">
        <v>-2000181</v>
      </c>
      <c r="L111" s="993">
        <v>-2057198</v>
      </c>
      <c r="M111" s="993">
        <v>57017</v>
      </c>
      <c r="N111" s="993">
        <v>0</v>
      </c>
      <c r="O111" s="1071">
        <f t="shared" ref="O111:R112" si="66">G111-C111</f>
        <v>81349</v>
      </c>
      <c r="P111" s="1032">
        <f t="shared" si="66"/>
        <v>72699</v>
      </c>
      <c r="Q111" s="1032">
        <f t="shared" si="66"/>
        <v>8650</v>
      </c>
      <c r="R111" s="1025">
        <f t="shared" si="66"/>
        <v>0</v>
      </c>
    </row>
    <row r="112" spans="1:18" x14ac:dyDescent="0.2">
      <c r="A112" s="855" t="s">
        <v>20</v>
      </c>
      <c r="B112" s="965" t="s">
        <v>530</v>
      </c>
      <c r="C112" s="1106">
        <v>138985</v>
      </c>
      <c r="D112" s="595">
        <v>138985</v>
      </c>
      <c r="E112" s="595"/>
      <c r="F112" s="1062">
        <f t="shared" ref="F112:J112" si="67">F113+F114</f>
        <v>0</v>
      </c>
      <c r="G112" s="595">
        <v>146070</v>
      </c>
      <c r="H112" s="595">
        <v>146070</v>
      </c>
      <c r="I112" s="81"/>
      <c r="J112" s="1080">
        <f t="shared" si="67"/>
        <v>0</v>
      </c>
      <c r="K112" s="951">
        <v>-1636882</v>
      </c>
      <c r="L112" s="951">
        <v>-1814860</v>
      </c>
      <c r="M112" s="951">
        <v>177978</v>
      </c>
      <c r="N112" s="951">
        <v>0</v>
      </c>
      <c r="O112" s="1117">
        <f t="shared" si="66"/>
        <v>7085</v>
      </c>
      <c r="P112" s="78">
        <f t="shared" si="66"/>
        <v>7085</v>
      </c>
      <c r="Q112" s="78">
        <f t="shared" si="66"/>
        <v>0</v>
      </c>
      <c r="R112" s="941">
        <f t="shared" si="66"/>
        <v>0</v>
      </c>
    </row>
    <row r="113" spans="1:18" x14ac:dyDescent="0.2">
      <c r="A113" s="855" t="s">
        <v>21</v>
      </c>
      <c r="B113" s="965" t="s">
        <v>529</v>
      </c>
      <c r="C113" s="1106">
        <v>11976</v>
      </c>
      <c r="D113" s="86">
        <v>11976</v>
      </c>
      <c r="E113" s="86"/>
      <c r="F113" s="1063">
        <v>0</v>
      </c>
      <c r="G113" s="86">
        <v>16693</v>
      </c>
      <c r="H113" s="86">
        <v>16693</v>
      </c>
      <c r="I113" s="79"/>
      <c r="J113" s="1068">
        <v>0</v>
      </c>
      <c r="K113" s="951">
        <v>-1636882</v>
      </c>
      <c r="L113" s="951">
        <v>-1814860</v>
      </c>
      <c r="M113" s="951">
        <v>177978</v>
      </c>
      <c r="N113" s="951">
        <v>0</v>
      </c>
      <c r="O113" s="1117">
        <f t="shared" ref="O113:O123" si="68">G113-C113</f>
        <v>4717</v>
      </c>
      <c r="P113" s="78">
        <f t="shared" ref="P113:P123" si="69">H113-D113</f>
        <v>4717</v>
      </c>
      <c r="Q113" s="78">
        <f t="shared" ref="Q113:Q123" si="70">I113-E113</f>
        <v>0</v>
      </c>
      <c r="R113" s="941">
        <v>0</v>
      </c>
    </row>
    <row r="114" spans="1:18" x14ac:dyDescent="0.2">
      <c r="A114" s="855" t="s">
        <v>154</v>
      </c>
      <c r="B114" s="964" t="s">
        <v>531</v>
      </c>
      <c r="C114" s="1106">
        <v>178091</v>
      </c>
      <c r="D114" s="86">
        <v>163891</v>
      </c>
      <c r="E114" s="86">
        <v>14200</v>
      </c>
      <c r="F114" s="1063">
        <v>0</v>
      </c>
      <c r="G114" s="86">
        <v>159346</v>
      </c>
      <c r="H114" s="86">
        <v>141096</v>
      </c>
      <c r="I114" s="79">
        <v>18250</v>
      </c>
      <c r="J114" s="1068">
        <v>0</v>
      </c>
      <c r="K114" s="951">
        <v>0</v>
      </c>
      <c r="L114" s="951"/>
      <c r="M114" s="951"/>
      <c r="N114" s="951"/>
      <c r="O114" s="1117">
        <f t="shared" si="68"/>
        <v>-18745</v>
      </c>
      <c r="P114" s="78">
        <f t="shared" si="69"/>
        <v>-22795</v>
      </c>
      <c r="Q114" s="78">
        <f t="shared" si="70"/>
        <v>4050</v>
      </c>
      <c r="R114" s="941">
        <f t="shared" ref="R114:R123" si="71">J114-F114</f>
        <v>0</v>
      </c>
    </row>
    <row r="115" spans="1:18" ht="16.5" customHeight="1" x14ac:dyDescent="0.2">
      <c r="A115" s="855" t="s">
        <v>23</v>
      </c>
      <c r="B115" s="964" t="s">
        <v>532</v>
      </c>
      <c r="C115" s="1106">
        <f>C116+C117+C118+C119</f>
        <v>727287</v>
      </c>
      <c r="D115" s="1106">
        <f t="shared" ref="D115:J115" si="72">D116+D117+D118+D119</f>
        <v>721387</v>
      </c>
      <c r="E115" s="1106">
        <f t="shared" si="72"/>
        <v>5900</v>
      </c>
      <c r="F115" s="1528">
        <f t="shared" si="72"/>
        <v>0</v>
      </c>
      <c r="G115" s="1504">
        <f t="shared" si="72"/>
        <v>815579</v>
      </c>
      <c r="H115" s="1106">
        <f t="shared" si="72"/>
        <v>805079</v>
      </c>
      <c r="I115" s="1106">
        <f t="shared" si="72"/>
        <v>10500</v>
      </c>
      <c r="J115" s="1106">
        <f t="shared" si="72"/>
        <v>0</v>
      </c>
      <c r="K115" s="951">
        <v>134193</v>
      </c>
      <c r="L115" s="951">
        <v>134193</v>
      </c>
      <c r="M115" s="951">
        <v>0</v>
      </c>
      <c r="N115" s="951">
        <v>0</v>
      </c>
      <c r="O115" s="1117">
        <f t="shared" si="68"/>
        <v>88292</v>
      </c>
      <c r="P115" s="78">
        <f t="shared" si="69"/>
        <v>83692</v>
      </c>
      <c r="Q115" s="78">
        <f t="shared" si="70"/>
        <v>4600</v>
      </c>
      <c r="R115" s="941">
        <f t="shared" si="71"/>
        <v>0</v>
      </c>
    </row>
    <row r="116" spans="1:18" x14ac:dyDescent="0.2">
      <c r="A116" s="855" t="s">
        <v>75</v>
      </c>
      <c r="B116" s="965" t="s">
        <v>76</v>
      </c>
      <c r="C116" s="1106">
        <v>688596</v>
      </c>
      <c r="D116" s="93">
        <v>688596</v>
      </c>
      <c r="E116" s="93"/>
      <c r="F116" s="1107">
        <f t="shared" ref="F116:J116" si="73">F117+F118+F119</f>
        <v>0</v>
      </c>
      <c r="G116" s="93">
        <v>772384</v>
      </c>
      <c r="H116" s="93">
        <v>772384</v>
      </c>
      <c r="I116" s="80"/>
      <c r="J116" s="1073">
        <f t="shared" si="73"/>
        <v>0</v>
      </c>
      <c r="K116" s="951">
        <v>-165451</v>
      </c>
      <c r="L116" s="951">
        <v>-44590</v>
      </c>
      <c r="M116" s="951">
        <v>-120861</v>
      </c>
      <c r="N116" s="951">
        <v>0</v>
      </c>
      <c r="O116" s="1117">
        <f t="shared" si="68"/>
        <v>83788</v>
      </c>
      <c r="P116" s="78">
        <f t="shared" si="69"/>
        <v>83788</v>
      </c>
      <c r="Q116" s="78">
        <f t="shared" si="70"/>
        <v>0</v>
      </c>
      <c r="R116" s="941">
        <f t="shared" si="71"/>
        <v>0</v>
      </c>
    </row>
    <row r="117" spans="1:18" x14ac:dyDescent="0.2">
      <c r="A117" s="855" t="s">
        <v>760</v>
      </c>
      <c r="B117" s="965" t="s">
        <v>533</v>
      </c>
      <c r="C117" s="1106">
        <v>5900</v>
      </c>
      <c r="D117" s="86">
        <v>0</v>
      </c>
      <c r="E117" s="86">
        <v>5900</v>
      </c>
      <c r="F117" s="1063">
        <v>0</v>
      </c>
      <c r="G117" s="86">
        <v>10500</v>
      </c>
      <c r="H117" s="86"/>
      <c r="I117" s="79">
        <v>10500</v>
      </c>
      <c r="J117" s="1068"/>
      <c r="K117" s="951">
        <v>-21259</v>
      </c>
      <c r="L117" s="951">
        <v>-21259</v>
      </c>
      <c r="M117" s="951">
        <v>0</v>
      </c>
      <c r="N117" s="951">
        <v>0</v>
      </c>
      <c r="O117" s="1117">
        <f t="shared" si="68"/>
        <v>4600</v>
      </c>
      <c r="P117" s="78">
        <f t="shared" si="69"/>
        <v>0</v>
      </c>
      <c r="Q117" s="78">
        <f t="shared" si="70"/>
        <v>4600</v>
      </c>
      <c r="R117" s="941">
        <f t="shared" si="71"/>
        <v>0</v>
      </c>
    </row>
    <row r="118" spans="1:18" x14ac:dyDescent="0.2">
      <c r="A118" s="855" t="s">
        <v>77</v>
      </c>
      <c r="B118" s="965" t="s">
        <v>720</v>
      </c>
      <c r="C118" s="1106">
        <v>32791</v>
      </c>
      <c r="D118" s="86">
        <v>32791</v>
      </c>
      <c r="E118" s="86">
        <v>0</v>
      </c>
      <c r="F118" s="1063">
        <v>0</v>
      </c>
      <c r="G118" s="86">
        <v>32695</v>
      </c>
      <c r="H118" s="86">
        <v>32695</v>
      </c>
      <c r="I118" s="79">
        <v>0</v>
      </c>
      <c r="J118" s="1068">
        <v>0</v>
      </c>
      <c r="K118" s="951">
        <v>-144192</v>
      </c>
      <c r="L118" s="951">
        <v>-23331</v>
      </c>
      <c r="M118" s="951">
        <v>-120861</v>
      </c>
      <c r="N118" s="951">
        <v>0</v>
      </c>
      <c r="O118" s="1117">
        <f t="shared" si="68"/>
        <v>-96</v>
      </c>
      <c r="P118" s="78">
        <f t="shared" si="69"/>
        <v>-96</v>
      </c>
      <c r="Q118" s="78">
        <f t="shared" si="70"/>
        <v>0</v>
      </c>
      <c r="R118" s="941">
        <f t="shared" si="71"/>
        <v>0</v>
      </c>
    </row>
    <row r="119" spans="1:18" x14ac:dyDescent="0.2">
      <c r="A119" s="855" t="s">
        <v>78</v>
      </c>
      <c r="B119" s="965" t="s">
        <v>79</v>
      </c>
      <c r="C119" s="1106">
        <v>0</v>
      </c>
      <c r="D119" s="86">
        <v>0</v>
      </c>
      <c r="E119" s="86">
        <v>0</v>
      </c>
      <c r="F119" s="1063">
        <v>0</v>
      </c>
      <c r="G119" s="86">
        <v>0</v>
      </c>
      <c r="H119" s="86">
        <v>0</v>
      </c>
      <c r="I119" s="79">
        <v>0</v>
      </c>
      <c r="J119" s="1068">
        <v>0</v>
      </c>
      <c r="K119" s="951">
        <v>0</v>
      </c>
      <c r="L119" s="951"/>
      <c r="M119" s="951"/>
      <c r="N119" s="951"/>
      <c r="O119" s="1117">
        <f t="shared" si="68"/>
        <v>0</v>
      </c>
      <c r="P119" s="78">
        <f t="shared" si="69"/>
        <v>0</v>
      </c>
      <c r="Q119" s="78">
        <f t="shared" si="70"/>
        <v>0</v>
      </c>
      <c r="R119" s="941">
        <f t="shared" si="71"/>
        <v>0</v>
      </c>
    </row>
    <row r="120" spans="1:18" x14ac:dyDescent="0.2">
      <c r="A120" s="835">
        <v>2.2000000000000002</v>
      </c>
      <c r="B120" s="961" t="s">
        <v>80</v>
      </c>
      <c r="C120" s="1093">
        <v>0</v>
      </c>
      <c r="D120" s="86">
        <v>0</v>
      </c>
      <c r="E120" s="86">
        <v>0</v>
      </c>
      <c r="F120" s="1063">
        <v>0</v>
      </c>
      <c r="G120" s="86">
        <v>0</v>
      </c>
      <c r="H120" s="86">
        <v>0</v>
      </c>
      <c r="I120" s="79">
        <v>0</v>
      </c>
      <c r="J120" s="1068">
        <v>0</v>
      </c>
      <c r="K120" s="951">
        <v>-400428</v>
      </c>
      <c r="L120" s="951">
        <v>-400428</v>
      </c>
      <c r="M120" s="951">
        <v>0</v>
      </c>
      <c r="N120" s="951">
        <v>0</v>
      </c>
      <c r="O120" s="1117">
        <f t="shared" si="68"/>
        <v>0</v>
      </c>
      <c r="P120" s="78">
        <f t="shared" si="69"/>
        <v>0</v>
      </c>
      <c r="Q120" s="78">
        <f t="shared" si="70"/>
        <v>0</v>
      </c>
      <c r="R120" s="941">
        <f t="shared" si="71"/>
        <v>0</v>
      </c>
    </row>
    <row r="121" spans="1:18" x14ac:dyDescent="0.2">
      <c r="A121" s="835">
        <v>2.2999999999999998</v>
      </c>
      <c r="B121" s="961" t="s">
        <v>721</v>
      </c>
      <c r="C121" s="1086">
        <v>10000</v>
      </c>
      <c r="D121" s="86">
        <v>10000</v>
      </c>
      <c r="E121" s="86"/>
      <c r="F121" s="1063">
        <v>0</v>
      </c>
      <c r="G121" s="86">
        <v>10000</v>
      </c>
      <c r="H121" s="86">
        <v>10000</v>
      </c>
      <c r="I121" s="79"/>
      <c r="J121" s="1068">
        <v>0</v>
      </c>
      <c r="K121" s="951">
        <v>68387</v>
      </c>
      <c r="L121" s="951">
        <v>68487</v>
      </c>
      <c r="M121" s="951">
        <v>-100</v>
      </c>
      <c r="N121" s="951">
        <v>0</v>
      </c>
      <c r="O121" s="1117">
        <f t="shared" si="68"/>
        <v>0</v>
      </c>
      <c r="P121" s="78">
        <f t="shared" si="69"/>
        <v>0</v>
      </c>
      <c r="Q121" s="78">
        <f t="shared" si="70"/>
        <v>0</v>
      </c>
      <c r="R121" s="941">
        <f t="shared" si="71"/>
        <v>0</v>
      </c>
    </row>
    <row r="122" spans="1:18" ht="18.75" customHeight="1" thickBot="1" x14ac:dyDescent="0.25">
      <c r="A122" s="835">
        <v>2.4</v>
      </c>
      <c r="B122" s="961" t="s">
        <v>82</v>
      </c>
      <c r="C122" s="1086"/>
      <c r="D122" s="89">
        <v>0</v>
      </c>
      <c r="E122" s="89">
        <v>0</v>
      </c>
      <c r="F122" s="1066">
        <v>0</v>
      </c>
      <c r="G122" s="89">
        <v>0</v>
      </c>
      <c r="H122" s="89">
        <v>0</v>
      </c>
      <c r="I122" s="89">
        <v>0</v>
      </c>
      <c r="J122" s="89">
        <v>0</v>
      </c>
      <c r="K122" s="995">
        <v>-1925693</v>
      </c>
      <c r="L122" s="995">
        <v>-1985072</v>
      </c>
      <c r="M122" s="995">
        <v>59379</v>
      </c>
      <c r="N122" s="995">
        <v>0</v>
      </c>
      <c r="O122" s="1079">
        <f t="shared" si="68"/>
        <v>0</v>
      </c>
      <c r="P122" s="1050">
        <f t="shared" si="69"/>
        <v>0</v>
      </c>
      <c r="Q122" s="1050">
        <f t="shared" si="70"/>
        <v>0</v>
      </c>
      <c r="R122" s="1024">
        <f t="shared" si="71"/>
        <v>0</v>
      </c>
    </row>
    <row r="123" spans="1:18" ht="14.25" thickBot="1" x14ac:dyDescent="0.3">
      <c r="A123" s="786" t="s">
        <v>83</v>
      </c>
      <c r="B123" s="975" t="s">
        <v>762</v>
      </c>
      <c r="C123" s="982">
        <f>C100+C110+C122</f>
        <v>1347520</v>
      </c>
      <c r="D123" s="982">
        <f t="shared" ref="D123:J123" si="74">D100+D110+D122</f>
        <v>1312216</v>
      </c>
      <c r="E123" s="982">
        <f t="shared" si="74"/>
        <v>30150</v>
      </c>
      <c r="F123" s="1519">
        <f t="shared" si="74"/>
        <v>5154</v>
      </c>
      <c r="G123" s="1499">
        <f t="shared" si="74"/>
        <v>1511570</v>
      </c>
      <c r="H123" s="982">
        <f t="shared" si="74"/>
        <v>1465093</v>
      </c>
      <c r="I123" s="982">
        <f t="shared" si="74"/>
        <v>40950</v>
      </c>
      <c r="J123" s="982">
        <f t="shared" si="74"/>
        <v>5127</v>
      </c>
      <c r="K123" s="1011">
        <v>-1536545</v>
      </c>
      <c r="L123" s="1011">
        <v>-1202909</v>
      </c>
      <c r="M123" s="1011">
        <v>-294659</v>
      </c>
      <c r="N123" s="1011">
        <v>-38977</v>
      </c>
      <c r="O123" s="1118">
        <f t="shared" si="68"/>
        <v>164050</v>
      </c>
      <c r="P123" s="1053">
        <f t="shared" si="69"/>
        <v>152877</v>
      </c>
      <c r="Q123" s="1053">
        <f t="shared" si="70"/>
        <v>10800</v>
      </c>
      <c r="R123" s="1007">
        <f t="shared" si="71"/>
        <v>-27</v>
      </c>
    </row>
    <row r="124" spans="1:18" ht="13.5" thickBot="1" x14ac:dyDescent="0.25">
      <c r="A124" s="804" t="s">
        <v>81</v>
      </c>
      <c r="B124" s="968" t="s">
        <v>84</v>
      </c>
      <c r="C124" s="1090">
        <f>C125+C126</f>
        <v>0</v>
      </c>
      <c r="D124" s="1090">
        <f t="shared" ref="D124:J124" si="75">D125+D126</f>
        <v>0</v>
      </c>
      <c r="E124" s="1090">
        <f t="shared" si="75"/>
        <v>0</v>
      </c>
      <c r="F124" s="1516">
        <f t="shared" si="75"/>
        <v>0</v>
      </c>
      <c r="G124" s="1496">
        <f t="shared" si="75"/>
        <v>0</v>
      </c>
      <c r="H124" s="1090">
        <f t="shared" si="75"/>
        <v>0</v>
      </c>
      <c r="I124" s="1090">
        <f t="shared" si="75"/>
        <v>0</v>
      </c>
      <c r="J124" s="1090">
        <f t="shared" si="75"/>
        <v>0</v>
      </c>
      <c r="K124" s="1004"/>
      <c r="L124" s="1004"/>
      <c r="M124" s="1004"/>
      <c r="N124" s="1004"/>
      <c r="O124" s="503"/>
      <c r="P124" s="504"/>
      <c r="Q124" s="504"/>
      <c r="R124" s="505"/>
    </row>
    <row r="125" spans="1:18" x14ac:dyDescent="0.2">
      <c r="A125" s="851">
        <v>3.1</v>
      </c>
      <c r="B125" s="976" t="s">
        <v>85</v>
      </c>
      <c r="C125" s="1086">
        <v>0</v>
      </c>
      <c r="D125" s="1038">
        <v>0</v>
      </c>
      <c r="E125" s="1038">
        <v>0</v>
      </c>
      <c r="F125" s="1067">
        <v>0</v>
      </c>
      <c r="G125" s="1038">
        <v>0</v>
      </c>
      <c r="H125" s="1038">
        <v>0</v>
      </c>
      <c r="I125" s="90">
        <v>0</v>
      </c>
      <c r="J125" s="1074">
        <v>0</v>
      </c>
      <c r="K125" s="951">
        <v>-290325</v>
      </c>
      <c r="L125" s="951">
        <v>-290325</v>
      </c>
      <c r="M125" s="951">
        <v>0</v>
      </c>
      <c r="N125" s="951">
        <v>0</v>
      </c>
      <c r="O125" s="1117">
        <f t="shared" ref="O125:R140" si="76">G125-C125</f>
        <v>0</v>
      </c>
      <c r="P125" s="78">
        <f t="shared" si="76"/>
        <v>0</v>
      </c>
      <c r="Q125" s="78">
        <f t="shared" si="76"/>
        <v>0</v>
      </c>
      <c r="R125" s="941">
        <f t="shared" si="76"/>
        <v>0</v>
      </c>
    </row>
    <row r="126" spans="1:18" ht="13.5" thickBot="1" x14ac:dyDescent="0.25">
      <c r="A126" s="851">
        <v>3.2</v>
      </c>
      <c r="B126" s="976" t="s">
        <v>86</v>
      </c>
      <c r="C126" s="1108">
        <v>0</v>
      </c>
      <c r="D126" s="595">
        <v>0</v>
      </c>
      <c r="E126" s="595">
        <v>0</v>
      </c>
      <c r="F126" s="1062">
        <v>0</v>
      </c>
      <c r="G126" s="595">
        <v>0</v>
      </c>
      <c r="H126" s="595">
        <v>0</v>
      </c>
      <c r="I126" s="81">
        <v>0</v>
      </c>
      <c r="J126" s="1080">
        <v>0</v>
      </c>
      <c r="K126" s="951">
        <v>-967976</v>
      </c>
      <c r="L126" s="951">
        <v>-917569</v>
      </c>
      <c r="M126" s="951">
        <v>-50407</v>
      </c>
      <c r="N126" s="951"/>
      <c r="O126" s="1117">
        <f t="shared" si="76"/>
        <v>0</v>
      </c>
      <c r="P126" s="78">
        <f t="shared" si="76"/>
        <v>0</v>
      </c>
      <c r="Q126" s="78">
        <f t="shared" si="76"/>
        <v>0</v>
      </c>
      <c r="R126" s="941">
        <f t="shared" si="76"/>
        <v>0</v>
      </c>
    </row>
    <row r="127" spans="1:18" ht="13.5" thickBot="1" x14ac:dyDescent="0.25">
      <c r="A127" s="804" t="s">
        <v>166</v>
      </c>
      <c r="B127" s="968" t="s">
        <v>87</v>
      </c>
      <c r="C127" s="1092">
        <f>C128+C133+C136++C137+C138</f>
        <v>1024341</v>
      </c>
      <c r="D127" s="1092">
        <f t="shared" ref="D127:J127" si="77">D128+D133+D136++D137+D138</f>
        <v>0</v>
      </c>
      <c r="E127" s="1092">
        <f t="shared" si="77"/>
        <v>1024341</v>
      </c>
      <c r="F127" s="1521">
        <f t="shared" si="77"/>
        <v>0</v>
      </c>
      <c r="G127" s="792">
        <f t="shared" si="77"/>
        <v>889145</v>
      </c>
      <c r="H127" s="1092">
        <f t="shared" si="77"/>
        <v>0</v>
      </c>
      <c r="I127" s="1092">
        <f t="shared" si="77"/>
        <v>889145</v>
      </c>
      <c r="J127" s="1092">
        <f t="shared" si="77"/>
        <v>0</v>
      </c>
      <c r="K127" s="1008"/>
      <c r="L127" s="1008"/>
      <c r="M127" s="1008"/>
      <c r="N127" s="1008"/>
      <c r="O127" s="1116">
        <f t="shared" si="76"/>
        <v>-135196</v>
      </c>
      <c r="P127" s="1002">
        <f t="shared" si="76"/>
        <v>0</v>
      </c>
      <c r="Q127" s="1002">
        <f t="shared" si="76"/>
        <v>-135196</v>
      </c>
      <c r="R127" s="1001">
        <f t="shared" si="76"/>
        <v>0</v>
      </c>
    </row>
    <row r="128" spans="1:18" x14ac:dyDescent="0.2">
      <c r="A128" s="849">
        <v>4.0999999999999996</v>
      </c>
      <c r="B128" s="976" t="s">
        <v>88</v>
      </c>
      <c r="C128" s="1085">
        <f>C129+C131</f>
        <v>900762</v>
      </c>
      <c r="D128" s="1085">
        <f t="shared" ref="D128:I128" si="78">D129+D131</f>
        <v>0</v>
      </c>
      <c r="E128" s="1085">
        <f t="shared" si="78"/>
        <v>900762</v>
      </c>
      <c r="F128" s="1509"/>
      <c r="G128" s="673">
        <f t="shared" si="78"/>
        <v>819155</v>
      </c>
      <c r="H128" s="1085">
        <f t="shared" si="78"/>
        <v>0</v>
      </c>
      <c r="I128" s="1085">
        <f t="shared" si="78"/>
        <v>819155</v>
      </c>
      <c r="J128" s="1085"/>
      <c r="K128" s="951">
        <v>-2351594</v>
      </c>
      <c r="L128" s="951">
        <v>-1982685</v>
      </c>
      <c r="M128" s="951">
        <v>-368909</v>
      </c>
      <c r="N128" s="951"/>
      <c r="O128" s="1117">
        <f t="shared" si="76"/>
        <v>-81607</v>
      </c>
      <c r="P128" s="78">
        <f t="shared" si="76"/>
        <v>0</v>
      </c>
      <c r="Q128" s="78">
        <f t="shared" si="76"/>
        <v>-81607</v>
      </c>
      <c r="R128" s="941">
        <f t="shared" si="76"/>
        <v>0</v>
      </c>
    </row>
    <row r="129" spans="1:18" x14ac:dyDescent="0.2">
      <c r="A129" s="857" t="s">
        <v>743</v>
      </c>
      <c r="B129" s="965" t="s">
        <v>534</v>
      </c>
      <c r="C129" s="1093">
        <v>886062</v>
      </c>
      <c r="D129" s="1037"/>
      <c r="E129" s="1498">
        <v>886062</v>
      </c>
      <c r="F129" s="1105">
        <f t="shared" ref="F129:J129" si="79">SUM(F125:F128)</f>
        <v>0</v>
      </c>
      <c r="G129" s="1038">
        <v>779555</v>
      </c>
      <c r="H129" s="1038"/>
      <c r="I129" s="90">
        <v>779555</v>
      </c>
      <c r="J129" s="1074">
        <f t="shared" si="79"/>
        <v>0</v>
      </c>
      <c r="K129" s="951">
        <v>-3609895</v>
      </c>
      <c r="L129" s="951">
        <v>-3190579</v>
      </c>
      <c r="M129" s="951">
        <v>-419316</v>
      </c>
      <c r="N129" s="951">
        <v>0</v>
      </c>
      <c r="O129" s="1117">
        <f t="shared" si="76"/>
        <v>-106507</v>
      </c>
      <c r="P129" s="78">
        <f t="shared" si="76"/>
        <v>0</v>
      </c>
      <c r="Q129" s="78">
        <f t="shared" si="76"/>
        <v>-106507</v>
      </c>
      <c r="R129" s="941">
        <f t="shared" si="76"/>
        <v>0</v>
      </c>
    </row>
    <row r="130" spans="1:18" ht="15.75" x14ac:dyDescent="0.2">
      <c r="A130" s="857" t="s">
        <v>766</v>
      </c>
      <c r="B130" s="965" t="s">
        <v>722</v>
      </c>
      <c r="C130" s="1093"/>
      <c r="D130" s="1041"/>
      <c r="E130" s="1041"/>
      <c r="F130" s="1109"/>
      <c r="G130" s="1041"/>
      <c r="H130" s="1046"/>
      <c r="I130" s="1049"/>
      <c r="J130" s="1077"/>
      <c r="K130" s="950"/>
      <c r="L130" s="950"/>
      <c r="M130" s="950"/>
      <c r="N130" s="950"/>
      <c r="O130" s="1117">
        <f t="shared" si="76"/>
        <v>0</v>
      </c>
      <c r="P130" s="78">
        <f t="shared" si="76"/>
        <v>0</v>
      </c>
      <c r="Q130" s="78">
        <f t="shared" si="76"/>
        <v>0</v>
      </c>
      <c r="R130" s="941">
        <f t="shared" si="76"/>
        <v>0</v>
      </c>
    </row>
    <row r="131" spans="1:18" x14ac:dyDescent="0.2">
      <c r="A131" s="849">
        <v>4.2</v>
      </c>
      <c r="B131" s="976" t="s">
        <v>89</v>
      </c>
      <c r="C131" s="1093">
        <v>14700</v>
      </c>
      <c r="D131" s="1038"/>
      <c r="E131" s="1038">
        <v>14700</v>
      </c>
      <c r="F131" s="1067"/>
      <c r="G131" s="1038">
        <v>39600</v>
      </c>
      <c r="H131" s="1038">
        <v>0</v>
      </c>
      <c r="I131" s="90">
        <v>39600</v>
      </c>
      <c r="J131" s="1074">
        <v>0</v>
      </c>
      <c r="K131" s="951">
        <v>0</v>
      </c>
      <c r="L131" s="951">
        <v>0</v>
      </c>
      <c r="M131" s="951">
        <v>0</v>
      </c>
      <c r="N131" s="951">
        <v>0</v>
      </c>
      <c r="O131" s="1117">
        <f t="shared" si="76"/>
        <v>24900</v>
      </c>
      <c r="P131" s="78">
        <f t="shared" si="76"/>
        <v>0</v>
      </c>
      <c r="Q131" s="78">
        <f t="shared" si="76"/>
        <v>24900</v>
      </c>
      <c r="R131" s="941">
        <f t="shared" si="76"/>
        <v>0</v>
      </c>
    </row>
    <row r="132" spans="1:18" x14ac:dyDescent="0.2">
      <c r="A132" s="849" t="s">
        <v>767</v>
      </c>
      <c r="B132" s="976" t="s">
        <v>723</v>
      </c>
      <c r="C132" s="1093"/>
      <c r="D132" s="595"/>
      <c r="E132" s="595"/>
      <c r="F132" s="1062"/>
      <c r="G132" s="595">
        <v>0</v>
      </c>
      <c r="H132" s="595">
        <v>0</v>
      </c>
      <c r="I132" s="81">
        <v>0</v>
      </c>
      <c r="J132" s="1080">
        <v>0</v>
      </c>
      <c r="K132" s="951">
        <v>0</v>
      </c>
      <c r="L132" s="951">
        <v>0</v>
      </c>
      <c r="M132" s="951">
        <v>0</v>
      </c>
      <c r="N132" s="951">
        <v>0</v>
      </c>
      <c r="O132" s="1117">
        <f t="shared" si="76"/>
        <v>0</v>
      </c>
      <c r="P132" s="78">
        <f t="shared" si="76"/>
        <v>0</v>
      </c>
      <c r="Q132" s="78">
        <f t="shared" si="76"/>
        <v>0</v>
      </c>
      <c r="R132" s="941">
        <f t="shared" si="76"/>
        <v>0</v>
      </c>
    </row>
    <row r="133" spans="1:18" x14ac:dyDescent="0.2">
      <c r="A133" s="835">
        <v>4.3</v>
      </c>
      <c r="B133" s="966" t="s">
        <v>90</v>
      </c>
      <c r="C133" s="1093">
        <f>C134+C135</f>
        <v>0</v>
      </c>
      <c r="D133" s="1093">
        <f t="shared" ref="D133:J133" si="80">D134+D135</f>
        <v>0</v>
      </c>
      <c r="E133" s="1093">
        <f t="shared" si="80"/>
        <v>0</v>
      </c>
      <c r="F133" s="1522">
        <f t="shared" si="80"/>
        <v>0</v>
      </c>
      <c r="G133" s="1501">
        <f t="shared" si="80"/>
        <v>0</v>
      </c>
      <c r="H133" s="1093">
        <f t="shared" si="80"/>
        <v>0</v>
      </c>
      <c r="I133" s="1093">
        <f t="shared" si="80"/>
        <v>0</v>
      </c>
      <c r="J133" s="1093">
        <f t="shared" si="80"/>
        <v>0</v>
      </c>
      <c r="K133" s="993">
        <v>0</v>
      </c>
      <c r="L133" s="993">
        <v>0</v>
      </c>
      <c r="M133" s="993">
        <v>0</v>
      </c>
      <c r="N133" s="993">
        <v>0</v>
      </c>
      <c r="O133" s="1117">
        <f t="shared" si="76"/>
        <v>0</v>
      </c>
      <c r="P133" s="78">
        <f t="shared" si="76"/>
        <v>0</v>
      </c>
      <c r="Q133" s="78">
        <f t="shared" si="76"/>
        <v>0</v>
      </c>
      <c r="R133" s="941">
        <f t="shared" si="76"/>
        <v>0</v>
      </c>
    </row>
    <row r="134" spans="1:18" ht="15.75" x14ac:dyDescent="0.2">
      <c r="A134" s="855" t="s">
        <v>768</v>
      </c>
      <c r="B134" s="965" t="s">
        <v>91</v>
      </c>
      <c r="C134" s="1093">
        <v>0</v>
      </c>
      <c r="D134" s="1056"/>
      <c r="E134" s="1056"/>
      <c r="F134" s="1110"/>
      <c r="G134" s="1038"/>
      <c r="H134" s="1046"/>
      <c r="I134" s="1049"/>
      <c r="J134" s="1077"/>
      <c r="K134" s="950"/>
      <c r="L134" s="950"/>
      <c r="M134" s="950"/>
      <c r="N134" s="950"/>
      <c r="O134" s="1117">
        <f t="shared" si="76"/>
        <v>0</v>
      </c>
      <c r="P134" s="78">
        <f t="shared" si="76"/>
        <v>0</v>
      </c>
      <c r="Q134" s="78">
        <f t="shared" si="76"/>
        <v>0</v>
      </c>
      <c r="R134" s="941">
        <f t="shared" si="76"/>
        <v>0</v>
      </c>
    </row>
    <row r="135" spans="1:18" x14ac:dyDescent="0.2">
      <c r="A135" s="855" t="s">
        <v>769</v>
      </c>
      <c r="B135" s="965" t="s">
        <v>92</v>
      </c>
      <c r="C135" s="1085">
        <v>0</v>
      </c>
      <c r="D135" s="1047">
        <v>0</v>
      </c>
      <c r="E135" s="1047">
        <v>0</v>
      </c>
      <c r="F135" s="1111">
        <v>0</v>
      </c>
      <c r="G135" s="1047">
        <v>0</v>
      </c>
      <c r="H135" s="1047">
        <v>0</v>
      </c>
      <c r="I135" s="1051">
        <v>0</v>
      </c>
      <c r="J135" s="1081">
        <v>0</v>
      </c>
      <c r="K135" s="951">
        <v>0</v>
      </c>
      <c r="L135" s="951">
        <v>0</v>
      </c>
      <c r="M135" s="951">
        <v>0</v>
      </c>
      <c r="N135" s="951">
        <v>0</v>
      </c>
      <c r="O135" s="1117">
        <f t="shared" si="76"/>
        <v>0</v>
      </c>
      <c r="P135" s="78">
        <f t="shared" si="76"/>
        <v>0</v>
      </c>
      <c r="Q135" s="78">
        <f t="shared" si="76"/>
        <v>0</v>
      </c>
      <c r="R135" s="941">
        <f t="shared" si="76"/>
        <v>0</v>
      </c>
    </row>
    <row r="136" spans="1:18" x14ac:dyDescent="0.2">
      <c r="A136" s="835">
        <v>4.4000000000000004</v>
      </c>
      <c r="B136" s="961" t="s">
        <v>93</v>
      </c>
      <c r="C136" s="1085">
        <v>0</v>
      </c>
      <c r="D136" s="1048">
        <v>0</v>
      </c>
      <c r="E136" s="1048">
        <v>0</v>
      </c>
      <c r="F136" s="1112">
        <v>0</v>
      </c>
      <c r="G136" s="1048">
        <v>0</v>
      </c>
      <c r="H136" s="1048">
        <v>0</v>
      </c>
      <c r="I136" s="1052">
        <v>0</v>
      </c>
      <c r="J136" s="1082">
        <v>0</v>
      </c>
      <c r="K136" s="993">
        <v>0</v>
      </c>
      <c r="L136" s="993">
        <v>0</v>
      </c>
      <c r="M136" s="993">
        <v>0</v>
      </c>
      <c r="N136" s="993">
        <v>0</v>
      </c>
      <c r="O136" s="1117">
        <f t="shared" si="76"/>
        <v>0</v>
      </c>
      <c r="P136" s="78">
        <f t="shared" si="76"/>
        <v>0</v>
      </c>
      <c r="Q136" s="78">
        <f t="shared" si="76"/>
        <v>0</v>
      </c>
      <c r="R136" s="941">
        <f t="shared" si="76"/>
        <v>0</v>
      </c>
    </row>
    <row r="137" spans="1:18" ht="15.75" x14ac:dyDescent="0.2">
      <c r="A137" s="835">
        <v>4.5</v>
      </c>
      <c r="B137" s="961" t="s">
        <v>637</v>
      </c>
      <c r="C137" s="1085">
        <v>30078</v>
      </c>
      <c r="D137" s="1041"/>
      <c r="E137" s="89">
        <v>30078</v>
      </c>
      <c r="F137" s="1109"/>
      <c r="G137" s="89">
        <v>7154</v>
      </c>
      <c r="H137" s="1046"/>
      <c r="I137" s="78">
        <v>7154</v>
      </c>
      <c r="J137" s="1077"/>
      <c r="K137" s="950"/>
      <c r="L137" s="950"/>
      <c r="M137" s="950"/>
      <c r="N137" s="950"/>
      <c r="O137" s="1117">
        <f t="shared" si="76"/>
        <v>-22924</v>
      </c>
      <c r="P137" s="78">
        <f t="shared" si="76"/>
        <v>0</v>
      </c>
      <c r="Q137" s="78">
        <f t="shared" si="76"/>
        <v>-22924</v>
      </c>
      <c r="R137" s="941">
        <f t="shared" si="76"/>
        <v>0</v>
      </c>
    </row>
    <row r="138" spans="1:18" ht="13.5" thickBot="1" x14ac:dyDescent="0.25">
      <c r="A138" s="1012" t="s">
        <v>770</v>
      </c>
      <c r="B138" s="961" t="s">
        <v>535</v>
      </c>
      <c r="C138" s="1113">
        <v>93501</v>
      </c>
      <c r="D138" s="1038"/>
      <c r="E138" s="1038">
        <v>93501</v>
      </c>
      <c r="F138" s="1067">
        <v>0</v>
      </c>
      <c r="G138" s="1038">
        <v>62836</v>
      </c>
      <c r="H138" s="86"/>
      <c r="I138" s="90">
        <v>62836</v>
      </c>
      <c r="J138" s="1074">
        <v>0</v>
      </c>
      <c r="K138" s="951">
        <v>-1159224</v>
      </c>
      <c r="L138" s="951">
        <v>-1159224</v>
      </c>
      <c r="M138" s="951"/>
      <c r="N138" s="951"/>
      <c r="O138" s="1117">
        <f t="shared" si="76"/>
        <v>-30665</v>
      </c>
      <c r="P138" s="78">
        <f t="shared" si="76"/>
        <v>0</v>
      </c>
      <c r="Q138" s="78">
        <f t="shared" si="76"/>
        <v>-30665</v>
      </c>
      <c r="R138" s="941">
        <f t="shared" si="76"/>
        <v>0</v>
      </c>
    </row>
    <row r="139" spans="1:18" ht="14.25" thickBot="1" x14ac:dyDescent="0.3">
      <c r="A139" s="786" t="s">
        <v>49</v>
      </c>
      <c r="B139" s="969" t="s">
        <v>763</v>
      </c>
      <c r="C139" s="1114">
        <f>C124+C127</f>
        <v>1024341</v>
      </c>
      <c r="D139" s="1114">
        <f t="shared" ref="D139:J139" si="81">D124+D127</f>
        <v>0</v>
      </c>
      <c r="E139" s="1114">
        <f t="shared" si="81"/>
        <v>1024341</v>
      </c>
      <c r="F139" s="1529">
        <f t="shared" si="81"/>
        <v>0</v>
      </c>
      <c r="G139" s="1505">
        <f t="shared" si="81"/>
        <v>889145</v>
      </c>
      <c r="H139" s="1114">
        <f t="shared" si="81"/>
        <v>0</v>
      </c>
      <c r="I139" s="1114">
        <f t="shared" si="81"/>
        <v>889145</v>
      </c>
      <c r="J139" s="1114">
        <f t="shared" si="81"/>
        <v>0</v>
      </c>
      <c r="K139" s="1008">
        <v>-1159224</v>
      </c>
      <c r="L139" s="1008">
        <v>-1159224</v>
      </c>
      <c r="M139" s="1008">
        <v>0</v>
      </c>
      <c r="N139" s="1008">
        <v>0</v>
      </c>
      <c r="O139" s="1116">
        <f t="shared" si="76"/>
        <v>-135196</v>
      </c>
      <c r="P139" s="1002">
        <f t="shared" ref="P139:R154" si="82">H139-D139</f>
        <v>0</v>
      </c>
      <c r="Q139" s="1002">
        <f t="shared" si="76"/>
        <v>-135196</v>
      </c>
      <c r="R139" s="1001">
        <f t="shared" si="82"/>
        <v>0</v>
      </c>
    </row>
    <row r="140" spans="1:18" ht="13.5" thickBot="1" x14ac:dyDescent="0.25">
      <c r="A140" s="804" t="s">
        <v>168</v>
      </c>
      <c r="B140" s="962" t="s">
        <v>772</v>
      </c>
      <c r="C140" s="1530">
        <f>C141+C142+C143</f>
        <v>0</v>
      </c>
      <c r="D140" s="1057">
        <f t="shared" ref="D140:N140" si="83">D141+D142+D143</f>
        <v>0</v>
      </c>
      <c r="E140" s="1057">
        <f t="shared" si="83"/>
        <v>0</v>
      </c>
      <c r="F140" s="1531">
        <f t="shared" si="83"/>
        <v>0</v>
      </c>
      <c r="G140" s="1506">
        <f t="shared" si="83"/>
        <v>0</v>
      </c>
      <c r="H140" s="1057">
        <f t="shared" si="83"/>
        <v>0</v>
      </c>
      <c r="I140" s="1538">
        <f t="shared" si="83"/>
        <v>0</v>
      </c>
      <c r="J140" s="1530">
        <f t="shared" si="83"/>
        <v>0</v>
      </c>
      <c r="K140" s="1057">
        <f t="shared" si="83"/>
        <v>0</v>
      </c>
      <c r="L140" s="1057">
        <f t="shared" si="83"/>
        <v>0</v>
      </c>
      <c r="M140" s="1057">
        <f t="shared" si="83"/>
        <v>0</v>
      </c>
      <c r="N140" s="1538">
        <f t="shared" si="83"/>
        <v>0</v>
      </c>
      <c r="O140" s="1547">
        <f t="shared" si="76"/>
        <v>0</v>
      </c>
      <c r="P140" s="1055">
        <f t="shared" si="82"/>
        <v>0</v>
      </c>
      <c r="Q140" s="1548">
        <f t="shared" si="76"/>
        <v>0</v>
      </c>
      <c r="R140" s="1549">
        <f t="shared" si="82"/>
        <v>0</v>
      </c>
    </row>
    <row r="141" spans="1:18" ht="13.5" thickBot="1" x14ac:dyDescent="0.25">
      <c r="A141" s="952">
        <v>5.0999999999999996</v>
      </c>
      <c r="B141" s="1491" t="s">
        <v>773</v>
      </c>
      <c r="C141" s="1532"/>
      <c r="D141" s="1533"/>
      <c r="E141" s="1533"/>
      <c r="F141" s="1534"/>
      <c r="G141" s="1507"/>
      <c r="H141" s="89"/>
      <c r="I141" s="598"/>
      <c r="J141" s="598"/>
      <c r="K141" s="993"/>
      <c r="L141" s="993"/>
      <c r="M141" s="993"/>
      <c r="N141" s="993"/>
      <c r="O141" s="82">
        <f t="shared" ref="O141:P157" si="84">G141-C141</f>
        <v>0</v>
      </c>
      <c r="P141" s="1550">
        <f t="shared" si="82"/>
        <v>0</v>
      </c>
      <c r="Q141" s="82">
        <f t="shared" ref="Q141:R157" si="85">I141-E141</f>
        <v>0</v>
      </c>
      <c r="R141" s="1550">
        <f t="shared" si="82"/>
        <v>0</v>
      </c>
    </row>
    <row r="142" spans="1:18" ht="15.75" hidden="1" customHeight="1" x14ac:dyDescent="0.2">
      <c r="A142" s="1669" t="s">
        <v>99</v>
      </c>
      <c r="B142" s="1670"/>
      <c r="C142" s="1670"/>
      <c r="D142" s="1670"/>
      <c r="E142" s="1670"/>
      <c r="F142" s="1670"/>
      <c r="G142" s="1670"/>
      <c r="H142" s="977"/>
      <c r="I142" s="977"/>
      <c r="J142" s="977"/>
      <c r="K142" s="1044"/>
      <c r="L142" s="977"/>
      <c r="M142" s="977"/>
      <c r="N142" s="1120"/>
      <c r="O142" s="82">
        <f t="shared" si="84"/>
        <v>0</v>
      </c>
      <c r="P142" s="1550">
        <f t="shared" si="82"/>
        <v>0</v>
      </c>
      <c r="Q142" s="82">
        <f t="shared" si="85"/>
        <v>0</v>
      </c>
      <c r="R142" s="1550">
        <f t="shared" si="82"/>
        <v>0</v>
      </c>
    </row>
    <row r="143" spans="1:18" ht="12.75" hidden="1" customHeight="1" x14ac:dyDescent="0.2">
      <c r="A143" s="1027"/>
      <c r="B143" s="1013" t="s">
        <v>100</v>
      </c>
      <c r="C143" s="1014"/>
      <c r="D143" s="1014"/>
      <c r="E143" s="1014"/>
      <c r="F143" s="1014"/>
      <c r="G143" s="1014"/>
      <c r="H143" s="960"/>
      <c r="I143" s="960"/>
      <c r="J143" s="960"/>
      <c r="K143" s="1045"/>
      <c r="L143" s="960"/>
      <c r="M143" s="960"/>
      <c r="N143" s="1121"/>
      <c r="O143" s="82">
        <f t="shared" si="84"/>
        <v>0</v>
      </c>
      <c r="P143" s="1550">
        <f t="shared" si="82"/>
        <v>0</v>
      </c>
      <c r="Q143" s="82">
        <f t="shared" si="85"/>
        <v>0</v>
      </c>
      <c r="R143" s="1550">
        <f t="shared" si="82"/>
        <v>0</v>
      </c>
    </row>
    <row r="144" spans="1:18" ht="12.75" hidden="1" customHeight="1" x14ac:dyDescent="0.2">
      <c r="A144" s="1027"/>
      <c r="B144" s="1013" t="s">
        <v>101</v>
      </c>
      <c r="C144" s="1014"/>
      <c r="D144" s="1014"/>
      <c r="E144" s="1014"/>
      <c r="F144" s="1014"/>
      <c r="G144" s="1014"/>
      <c r="H144" s="960"/>
      <c r="I144" s="960"/>
      <c r="J144" s="960"/>
      <c r="K144" s="1045"/>
      <c r="L144" s="960"/>
      <c r="M144" s="960"/>
      <c r="N144" s="1121"/>
      <c r="O144" s="82">
        <f t="shared" si="84"/>
        <v>0</v>
      </c>
      <c r="P144" s="1550">
        <f t="shared" si="82"/>
        <v>0</v>
      </c>
      <c r="Q144" s="82">
        <f t="shared" si="85"/>
        <v>0</v>
      </c>
      <c r="R144" s="1550">
        <f t="shared" si="82"/>
        <v>0</v>
      </c>
    </row>
    <row r="145" spans="1:18" ht="12.75" hidden="1" customHeight="1" x14ac:dyDescent="0.2">
      <c r="A145" s="1671" t="s">
        <v>102</v>
      </c>
      <c r="B145" s="1672"/>
      <c r="C145" s="1014"/>
      <c r="D145" s="1014"/>
      <c r="E145" s="1014"/>
      <c r="F145" s="1014"/>
      <c r="G145" s="1014">
        <v>0</v>
      </c>
      <c r="H145" s="960"/>
      <c r="I145" s="960"/>
      <c r="J145" s="960"/>
      <c r="K145" s="1045"/>
      <c r="L145" s="960"/>
      <c r="M145" s="960"/>
      <c r="N145" s="1121"/>
      <c r="O145" s="82">
        <f t="shared" si="84"/>
        <v>0</v>
      </c>
      <c r="P145" s="1550">
        <f t="shared" si="82"/>
        <v>0</v>
      </c>
      <c r="Q145" s="82">
        <f t="shared" si="85"/>
        <v>0</v>
      </c>
      <c r="R145" s="1550">
        <f t="shared" si="82"/>
        <v>0</v>
      </c>
    </row>
    <row r="146" spans="1:18" ht="13.5" hidden="1" customHeight="1" thickBot="1" x14ac:dyDescent="0.25">
      <c r="A146" s="1027"/>
      <c r="B146" s="1013" t="s">
        <v>98</v>
      </c>
      <c r="C146" s="1014"/>
      <c r="D146" s="1014"/>
      <c r="E146" s="1014"/>
      <c r="F146" s="1014"/>
      <c r="G146" s="1014"/>
      <c r="H146" s="960"/>
      <c r="I146" s="960"/>
      <c r="J146" s="960"/>
      <c r="K146" s="1045"/>
      <c r="L146" s="960"/>
      <c r="M146" s="960"/>
      <c r="N146" s="1121"/>
      <c r="O146" s="82">
        <f t="shared" si="84"/>
        <v>0</v>
      </c>
      <c r="P146" s="1550">
        <f t="shared" si="82"/>
        <v>0</v>
      </c>
      <c r="Q146" s="82">
        <f t="shared" si="85"/>
        <v>0</v>
      </c>
      <c r="R146" s="1550">
        <f t="shared" si="82"/>
        <v>0</v>
      </c>
    </row>
    <row r="147" spans="1:18" ht="12.75" hidden="1" customHeight="1" x14ac:dyDescent="0.2">
      <c r="A147" s="1027"/>
      <c r="B147" s="1013" t="s">
        <v>103</v>
      </c>
      <c r="C147" s="1014"/>
      <c r="D147" s="1014"/>
      <c r="E147" s="1014"/>
      <c r="F147" s="1014"/>
      <c r="G147" s="1014">
        <v>0</v>
      </c>
      <c r="H147" s="960"/>
      <c r="I147" s="960"/>
      <c r="J147" s="960"/>
      <c r="K147" s="1045"/>
      <c r="L147" s="960"/>
      <c r="M147" s="960"/>
      <c r="N147" s="1121"/>
      <c r="O147" s="82">
        <f t="shared" si="84"/>
        <v>0</v>
      </c>
      <c r="P147" s="1550">
        <f t="shared" si="82"/>
        <v>0</v>
      </c>
      <c r="Q147" s="82">
        <f t="shared" si="85"/>
        <v>0</v>
      </c>
      <c r="R147" s="1550">
        <f t="shared" si="82"/>
        <v>0</v>
      </c>
    </row>
    <row r="148" spans="1:18" ht="0.75" customHeight="1" thickBot="1" x14ac:dyDescent="0.25">
      <c r="A148" s="1673" t="s">
        <v>104</v>
      </c>
      <c r="B148" s="1674"/>
      <c r="C148" s="1015"/>
      <c r="D148" s="1015"/>
      <c r="E148" s="1015"/>
      <c r="F148" s="1015"/>
      <c r="G148" s="1015">
        <v>11695338</v>
      </c>
      <c r="H148" s="978"/>
      <c r="I148" s="978"/>
      <c r="J148" s="978"/>
      <c r="K148" s="730"/>
      <c r="L148" s="978"/>
      <c r="M148" s="978"/>
      <c r="N148" s="1122"/>
      <c r="O148" s="82">
        <f t="shared" si="84"/>
        <v>11695338</v>
      </c>
      <c r="P148" s="1550">
        <f t="shared" si="82"/>
        <v>0</v>
      </c>
      <c r="Q148" s="82">
        <f t="shared" si="85"/>
        <v>0</v>
      </c>
      <c r="R148" s="1550">
        <f t="shared" si="82"/>
        <v>0</v>
      </c>
    </row>
    <row r="149" spans="1:18" x14ac:dyDescent="0.2">
      <c r="A149" s="1060">
        <v>5.2</v>
      </c>
      <c r="B149" s="1135" t="s">
        <v>726</v>
      </c>
      <c r="C149" s="1140"/>
      <c r="D149" s="1016"/>
      <c r="E149" s="1019"/>
      <c r="F149" s="1141"/>
      <c r="G149" s="1144"/>
      <c r="H149" s="1145"/>
      <c r="I149" s="980"/>
      <c r="J149" s="1146"/>
      <c r="K149" s="1061"/>
      <c r="L149" s="1061"/>
      <c r="M149" s="1061"/>
      <c r="N149" s="1061"/>
      <c r="O149" s="82">
        <f t="shared" si="84"/>
        <v>0</v>
      </c>
      <c r="P149" s="1550">
        <f t="shared" si="82"/>
        <v>0</v>
      </c>
      <c r="Q149" s="82">
        <f t="shared" si="85"/>
        <v>0</v>
      </c>
      <c r="R149" s="1550">
        <f t="shared" si="82"/>
        <v>0</v>
      </c>
    </row>
    <row r="150" spans="1:18" ht="13.5" thickBot="1" x14ac:dyDescent="0.25">
      <c r="A150" s="1059">
        <v>5.3</v>
      </c>
      <c r="B150" s="1136" t="s">
        <v>727</v>
      </c>
      <c r="C150" s="1142"/>
      <c r="D150" s="1126"/>
      <c r="E150" s="1127"/>
      <c r="F150" s="1143"/>
      <c r="G150" s="1147"/>
      <c r="H150" s="1128"/>
      <c r="I150" s="1021"/>
      <c r="J150" s="1148"/>
      <c r="O150" s="979">
        <f t="shared" si="84"/>
        <v>0</v>
      </c>
      <c r="P150" s="1551">
        <f t="shared" si="82"/>
        <v>0</v>
      </c>
      <c r="Q150" s="979">
        <f t="shared" si="85"/>
        <v>0</v>
      </c>
      <c r="R150" s="1551">
        <f t="shared" si="82"/>
        <v>0</v>
      </c>
    </row>
    <row r="151" spans="1:18" ht="13.5" thickBot="1" x14ac:dyDescent="0.25">
      <c r="A151" s="1020" t="s">
        <v>189</v>
      </c>
      <c r="B151" s="1018" t="s">
        <v>728</v>
      </c>
      <c r="C151" s="1151">
        <f>C152+C153+C154+C155</f>
        <v>200436</v>
      </c>
      <c r="D151" s="1152">
        <f t="shared" ref="D151:N151" si="86">D152+D153+D154+D155</f>
        <v>200436</v>
      </c>
      <c r="E151" s="1152">
        <f t="shared" si="86"/>
        <v>0</v>
      </c>
      <c r="F151" s="1153">
        <f t="shared" si="86"/>
        <v>0</v>
      </c>
      <c r="G151" s="1151">
        <f t="shared" si="86"/>
        <v>279302</v>
      </c>
      <c r="H151" s="1152">
        <f t="shared" si="86"/>
        <v>279302</v>
      </c>
      <c r="I151" s="1152">
        <f t="shared" si="86"/>
        <v>0</v>
      </c>
      <c r="J151" s="1153">
        <f t="shared" si="86"/>
        <v>0</v>
      </c>
      <c r="K151" s="1154">
        <f t="shared" si="86"/>
        <v>0</v>
      </c>
      <c r="L151" s="1155">
        <f t="shared" si="86"/>
        <v>0</v>
      </c>
      <c r="M151" s="1155">
        <f t="shared" si="86"/>
        <v>0</v>
      </c>
      <c r="N151" s="1156">
        <f t="shared" si="86"/>
        <v>0</v>
      </c>
      <c r="O151" s="1116">
        <f t="shared" si="84"/>
        <v>78866</v>
      </c>
      <c r="P151" s="1552">
        <f t="shared" si="82"/>
        <v>78866</v>
      </c>
      <c r="Q151" s="1116">
        <f t="shared" si="85"/>
        <v>0</v>
      </c>
      <c r="R151" s="1001">
        <f t="shared" si="82"/>
        <v>0</v>
      </c>
    </row>
    <row r="152" spans="1:18" x14ac:dyDescent="0.2">
      <c r="A152" s="1028">
        <v>6.1</v>
      </c>
      <c r="B152" s="1137" t="s">
        <v>729</v>
      </c>
      <c r="C152" s="1133"/>
      <c r="D152" s="1022"/>
      <c r="E152" s="1128"/>
      <c r="F152" s="1132"/>
      <c r="G152" s="1131"/>
      <c r="H152" s="1129"/>
      <c r="I152" s="1130"/>
      <c r="J152" s="1149"/>
      <c r="K152" s="1017"/>
      <c r="L152" s="1017"/>
      <c r="M152" s="1017"/>
      <c r="N152" s="1017"/>
      <c r="O152" s="1547">
        <f t="shared" si="84"/>
        <v>0</v>
      </c>
      <c r="P152" s="1055">
        <f t="shared" si="82"/>
        <v>0</v>
      </c>
      <c r="Q152" s="78">
        <f t="shared" si="85"/>
        <v>0</v>
      </c>
      <c r="R152" s="1055">
        <f t="shared" si="82"/>
        <v>0</v>
      </c>
    </row>
    <row r="153" spans="1:18" x14ac:dyDescent="0.2">
      <c r="A153" s="1029">
        <v>6.2</v>
      </c>
      <c r="B153" s="971" t="s">
        <v>730</v>
      </c>
      <c r="C153" s="1131"/>
      <c r="D153" s="1021"/>
      <c r="E153" s="1128"/>
      <c r="F153" s="1132"/>
      <c r="G153" s="1150"/>
      <c r="H153" s="1128"/>
      <c r="I153" s="1021"/>
      <c r="J153" s="1148"/>
      <c r="O153" s="1117">
        <f t="shared" si="84"/>
        <v>0</v>
      </c>
      <c r="P153" s="1032">
        <f t="shared" si="82"/>
        <v>0</v>
      </c>
      <c r="Q153" s="78">
        <f t="shared" si="85"/>
        <v>0</v>
      </c>
      <c r="R153" s="1032">
        <f t="shared" si="82"/>
        <v>0</v>
      </c>
    </row>
    <row r="154" spans="1:18" x14ac:dyDescent="0.2">
      <c r="A154" s="1029">
        <v>6.3</v>
      </c>
      <c r="B154" s="971" t="s">
        <v>731</v>
      </c>
      <c r="C154" s="1131"/>
      <c r="D154" s="1021"/>
      <c r="E154" s="1128"/>
      <c r="F154" s="1132"/>
      <c r="G154" s="1131"/>
      <c r="H154" s="1128"/>
      <c r="I154" s="1021"/>
      <c r="J154" s="1148"/>
      <c r="O154" s="1117">
        <f t="shared" si="84"/>
        <v>0</v>
      </c>
      <c r="P154" s="1032">
        <f t="shared" si="82"/>
        <v>0</v>
      </c>
      <c r="Q154" s="78">
        <f t="shared" si="85"/>
        <v>0</v>
      </c>
      <c r="R154" s="1032">
        <f t="shared" si="82"/>
        <v>0</v>
      </c>
    </row>
    <row r="155" spans="1:18" ht="13.5" thickBot="1" x14ac:dyDescent="0.25">
      <c r="A155" s="1030">
        <v>6.4</v>
      </c>
      <c r="B155" s="1138" t="s">
        <v>607</v>
      </c>
      <c r="C155" s="1554">
        <v>200436</v>
      </c>
      <c r="D155" s="1130">
        <v>200436</v>
      </c>
      <c r="E155" s="1129"/>
      <c r="F155" s="1555"/>
      <c r="G155" s="1554">
        <v>279302</v>
      </c>
      <c r="H155" s="1129">
        <v>279302</v>
      </c>
      <c r="I155" s="1130"/>
      <c r="J155" s="1149"/>
      <c r="O155" s="1117">
        <f t="shared" si="84"/>
        <v>78866</v>
      </c>
      <c r="P155" s="1032">
        <f t="shared" si="84"/>
        <v>78866</v>
      </c>
      <c r="Q155" s="1124">
        <f t="shared" si="85"/>
        <v>0</v>
      </c>
      <c r="R155" s="1546">
        <f t="shared" si="85"/>
        <v>0</v>
      </c>
    </row>
    <row r="156" spans="1:18" ht="13.5" thickBot="1" x14ac:dyDescent="0.25">
      <c r="A156" s="1134" t="s">
        <v>50</v>
      </c>
      <c r="B156" s="1137" t="s">
        <v>774</v>
      </c>
      <c r="C156" s="1542">
        <f>C140+C151</f>
        <v>200436</v>
      </c>
      <c r="D156" s="1543">
        <f t="shared" ref="D156:J156" si="87">D140+D151</f>
        <v>200436</v>
      </c>
      <c r="E156" s="1543">
        <f t="shared" si="87"/>
        <v>0</v>
      </c>
      <c r="F156" s="1544">
        <f t="shared" si="87"/>
        <v>0</v>
      </c>
      <c r="G156" s="1542">
        <f t="shared" si="87"/>
        <v>279302</v>
      </c>
      <c r="H156" s="1543">
        <f t="shared" si="87"/>
        <v>279302</v>
      </c>
      <c r="I156" s="1543">
        <f t="shared" si="87"/>
        <v>0</v>
      </c>
      <c r="J156" s="1544">
        <f t="shared" si="87"/>
        <v>0</v>
      </c>
      <c r="K156" s="1545"/>
      <c r="L156" s="1545"/>
      <c r="M156" s="1545"/>
      <c r="N156" s="1545"/>
      <c r="O156" s="1116">
        <f t="shared" si="84"/>
        <v>78866</v>
      </c>
      <c r="P156" s="1002">
        <f t="shared" si="84"/>
        <v>78866</v>
      </c>
      <c r="Q156" s="504">
        <f t="shared" si="85"/>
        <v>0</v>
      </c>
      <c r="R156" s="1001">
        <f t="shared" si="85"/>
        <v>0</v>
      </c>
    </row>
    <row r="157" spans="1:18" ht="13.5" thickBot="1" x14ac:dyDescent="0.25">
      <c r="A157" s="1058"/>
      <c r="B157" s="1139" t="s">
        <v>775</v>
      </c>
      <c r="C157" s="1151">
        <f>C123+C139+C156</f>
        <v>2572297</v>
      </c>
      <c r="D157" s="1152">
        <f t="shared" ref="D157:N157" si="88">D123+D139+D156</f>
        <v>1512652</v>
      </c>
      <c r="E157" s="1152">
        <f t="shared" si="88"/>
        <v>1054491</v>
      </c>
      <c r="F157" s="1153">
        <f t="shared" si="88"/>
        <v>5154</v>
      </c>
      <c r="G157" s="1151">
        <f t="shared" si="88"/>
        <v>2680017</v>
      </c>
      <c r="H157" s="1152">
        <f t="shared" si="88"/>
        <v>1744395</v>
      </c>
      <c r="I157" s="1152">
        <f t="shared" si="88"/>
        <v>930095</v>
      </c>
      <c r="J157" s="1153">
        <f t="shared" si="88"/>
        <v>5127</v>
      </c>
      <c r="K157" s="1153">
        <f t="shared" si="88"/>
        <v>-2695769</v>
      </c>
      <c r="L157" s="1153">
        <f t="shared" si="88"/>
        <v>-2362133</v>
      </c>
      <c r="M157" s="1153">
        <f t="shared" si="88"/>
        <v>-294659</v>
      </c>
      <c r="N157" s="1153">
        <f t="shared" si="88"/>
        <v>-38977</v>
      </c>
      <c r="O157" s="1116">
        <f t="shared" si="84"/>
        <v>107720</v>
      </c>
      <c r="P157" s="1002">
        <f t="shared" si="84"/>
        <v>231743</v>
      </c>
      <c r="Q157" s="1002">
        <f t="shared" si="85"/>
        <v>-124396</v>
      </c>
      <c r="R157" s="1001">
        <f t="shared" si="85"/>
        <v>-27</v>
      </c>
    </row>
  </sheetData>
  <mergeCells count="11">
    <mergeCell ref="A142:G142"/>
    <mergeCell ref="A145:B145"/>
    <mergeCell ref="A148:B148"/>
    <mergeCell ref="A97:B97"/>
    <mergeCell ref="A98:A99"/>
    <mergeCell ref="B98:B99"/>
    <mergeCell ref="K1:N1"/>
    <mergeCell ref="O1:R1"/>
    <mergeCell ref="B1:B2"/>
    <mergeCell ref="D1:F1"/>
    <mergeCell ref="H1:J1"/>
  </mergeCells>
  <printOptions horizontalCentered="1" verticalCentered="1" gridLines="1"/>
  <pageMargins left="0" right="0" top="0.98425196850393704" bottom="0.47244094488188981" header="0.39370078740157483" footer="0.19685039370078741"/>
  <pageSetup paperSize="9" scale="81" fitToHeight="0" orientation="landscape" blackAndWhite="1" verticalDpi="300" r:id="rId1"/>
  <headerFooter alignWithMargins="0">
    <oddHeader>&amp;C&amp;"Times New Roman CE,Normál"&amp;12Simontornya Város Önkormányzata bevétel és kiadások pénzforgalmi mérlege&amp;R&amp;"Times New Roman CE,Normál"&amp;12 3.melléklet</oddHeader>
    <oddFooter>&amp;L&amp;"Times New Roman CE,Normál"&amp;D/&amp;T</oddFooter>
  </headerFooter>
  <rowBreaks count="2" manualBreakCount="2">
    <brk id="43" max="21" man="1"/>
    <brk id="105" max="2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opLeftCell="B1" zoomScaleNormal="100" workbookViewId="0">
      <selection activeCell="L8" sqref="L8"/>
    </sheetView>
  </sheetViews>
  <sheetFormatPr defaultRowHeight="12.75" x14ac:dyDescent="0.2"/>
  <cols>
    <col min="1" max="1" width="6.28515625" style="96" customWidth="1"/>
    <col min="2" max="2" width="3.85546875" style="96" customWidth="1"/>
    <col min="3" max="3" width="47.7109375" style="96" customWidth="1"/>
    <col min="4" max="6" width="11.5703125" style="99" customWidth="1"/>
    <col min="7" max="16384" width="9.140625" style="96"/>
  </cols>
  <sheetData>
    <row r="1" spans="1:6" ht="45" customHeight="1" x14ac:dyDescent="0.2">
      <c r="A1" s="94" t="s">
        <v>157</v>
      </c>
      <c r="B1" s="1826"/>
      <c r="C1" s="94" t="s">
        <v>147</v>
      </c>
      <c r="D1" s="94" t="s">
        <v>946</v>
      </c>
      <c r="E1" s="1827" t="s">
        <v>971</v>
      </c>
      <c r="F1" s="95" t="s">
        <v>972</v>
      </c>
    </row>
    <row r="2" spans="1:6" ht="15.75" customHeight="1" x14ac:dyDescent="0.2">
      <c r="A2" s="496" t="s">
        <v>38</v>
      </c>
      <c r="B2" s="1828" t="s">
        <v>158</v>
      </c>
      <c r="C2" s="1828"/>
      <c r="D2" s="1829">
        <v>159396</v>
      </c>
      <c r="E2" s="1829">
        <v>159396</v>
      </c>
      <c r="F2" s="1829">
        <v>201510</v>
      </c>
    </row>
    <row r="3" spans="1:6" x14ac:dyDescent="0.2">
      <c r="A3" s="97"/>
      <c r="B3" s="1830"/>
      <c r="C3" s="1831" t="s">
        <v>1045</v>
      </c>
      <c r="D3" s="1832"/>
      <c r="E3" s="1832"/>
      <c r="F3" s="1832">
        <v>9087</v>
      </c>
    </row>
    <row r="4" spans="1:6" ht="15" customHeight="1" x14ac:dyDescent="0.2">
      <c r="A4" s="497" t="s">
        <v>49</v>
      </c>
      <c r="B4" s="1833" t="s">
        <v>159</v>
      </c>
      <c r="C4" s="1833"/>
      <c r="D4" s="1829">
        <f>D5+D6+D7+D8</f>
        <v>420071</v>
      </c>
      <c r="E4" s="1829">
        <f>E5+E6+E7+E8</f>
        <v>423713</v>
      </c>
      <c r="F4" s="1829">
        <f>F5+F6+F7+F8</f>
        <v>488751</v>
      </c>
    </row>
    <row r="5" spans="1:6" ht="28.5" customHeight="1" x14ac:dyDescent="0.2">
      <c r="A5" s="97"/>
      <c r="B5" s="1834" t="s">
        <v>39</v>
      </c>
      <c r="C5" s="1835" t="s">
        <v>160</v>
      </c>
      <c r="D5" s="1836">
        <v>353171</v>
      </c>
      <c r="E5" s="1836">
        <v>356520</v>
      </c>
      <c r="F5" s="1836">
        <v>418902</v>
      </c>
    </row>
    <row r="6" spans="1:6" ht="15.75" customHeight="1" x14ac:dyDescent="0.2">
      <c r="A6" s="97"/>
      <c r="B6" s="1830" t="s">
        <v>17</v>
      </c>
      <c r="C6" s="1830" t="s">
        <v>161</v>
      </c>
      <c r="D6" s="1832">
        <v>57056</v>
      </c>
      <c r="E6" s="1832">
        <v>57349</v>
      </c>
      <c r="F6" s="1832">
        <v>57918</v>
      </c>
    </row>
    <row r="7" spans="1:6" ht="25.9" customHeight="1" x14ac:dyDescent="0.2">
      <c r="A7" s="97"/>
      <c r="B7" s="1830" t="s">
        <v>81</v>
      </c>
      <c r="C7" s="1835" t="s">
        <v>162</v>
      </c>
      <c r="D7" s="1837">
        <v>9844</v>
      </c>
      <c r="E7" s="1837">
        <v>9844</v>
      </c>
      <c r="F7" s="1837">
        <v>11931</v>
      </c>
    </row>
    <row r="8" spans="1:6" ht="25.9" customHeight="1" x14ac:dyDescent="0.2">
      <c r="A8" s="97"/>
      <c r="B8" s="1830" t="s">
        <v>166</v>
      </c>
      <c r="C8" s="1835" t="s">
        <v>595</v>
      </c>
      <c r="D8" s="1837"/>
      <c r="E8" s="1837"/>
      <c r="F8" s="1837"/>
    </row>
    <row r="9" spans="1:6" ht="25.9" customHeight="1" x14ac:dyDescent="0.2">
      <c r="A9" s="97"/>
      <c r="B9" s="1830" t="s">
        <v>168</v>
      </c>
      <c r="C9" s="1835" t="s">
        <v>818</v>
      </c>
      <c r="D9" s="1837">
        <v>41028</v>
      </c>
      <c r="E9" s="1837">
        <v>41028</v>
      </c>
      <c r="F9" s="1837">
        <v>38891</v>
      </c>
    </row>
    <row r="10" spans="1:6" ht="26.25" customHeight="1" x14ac:dyDescent="0.2">
      <c r="A10" s="497" t="s">
        <v>50</v>
      </c>
      <c r="B10" s="1833" t="s">
        <v>163</v>
      </c>
      <c r="C10" s="1833"/>
      <c r="D10" s="1829">
        <f>D12+D13+D14+D15+D16+D9</f>
        <v>285881</v>
      </c>
      <c r="E10" s="1829">
        <f>E12+E13+E14+E15+E16+E9</f>
        <v>293525</v>
      </c>
      <c r="F10" s="1829">
        <f>F12+F13+F14+F15+F16+F9</f>
        <v>297154</v>
      </c>
    </row>
    <row r="11" spans="1:6" ht="15.75" customHeight="1" x14ac:dyDescent="0.2">
      <c r="A11" s="497"/>
      <c r="B11" s="1838"/>
      <c r="C11" s="1838"/>
      <c r="D11" s="1829"/>
      <c r="E11" s="1829"/>
      <c r="F11" s="1829"/>
    </row>
    <row r="12" spans="1:6" ht="15.75" customHeight="1" x14ac:dyDescent="0.2">
      <c r="A12" s="97"/>
      <c r="B12" s="1830" t="s">
        <v>39</v>
      </c>
      <c r="C12" s="1830" t="s">
        <v>164</v>
      </c>
      <c r="D12" s="1832">
        <v>32791</v>
      </c>
      <c r="E12" s="1832">
        <v>32791</v>
      </c>
      <c r="F12" s="1832">
        <v>32695</v>
      </c>
    </row>
    <row r="13" spans="1:6" ht="15.75" customHeight="1" x14ac:dyDescent="0.2">
      <c r="A13" s="97"/>
      <c r="B13" s="1830" t="s">
        <v>17</v>
      </c>
      <c r="C13" s="1830" t="s">
        <v>165</v>
      </c>
      <c r="D13" s="1832">
        <v>95358</v>
      </c>
      <c r="E13" s="1832">
        <v>96782</v>
      </c>
      <c r="F13" s="1832">
        <v>94950</v>
      </c>
    </row>
    <row r="14" spans="1:6" ht="28.5" customHeight="1" x14ac:dyDescent="0.2">
      <c r="A14" s="97"/>
      <c r="B14" s="1834" t="s">
        <v>81</v>
      </c>
      <c r="C14" s="1835" t="s">
        <v>167</v>
      </c>
      <c r="D14" s="1837">
        <v>59000</v>
      </c>
      <c r="E14" s="1837">
        <v>61877</v>
      </c>
      <c r="F14" s="1837">
        <v>62330</v>
      </c>
    </row>
    <row r="15" spans="1:6" ht="13.5" customHeight="1" x14ac:dyDescent="0.2">
      <c r="A15" s="97"/>
      <c r="B15" s="1830" t="s">
        <v>166</v>
      </c>
      <c r="C15" s="1835" t="s">
        <v>169</v>
      </c>
      <c r="D15" s="1832">
        <v>56712</v>
      </c>
      <c r="E15" s="1832">
        <v>60065</v>
      </c>
      <c r="F15" s="1832">
        <v>67448</v>
      </c>
    </row>
    <row r="16" spans="1:6" ht="28.5" customHeight="1" x14ac:dyDescent="0.2">
      <c r="A16" s="97"/>
      <c r="B16" s="1830" t="s">
        <v>168</v>
      </c>
      <c r="C16" s="1835" t="s">
        <v>596</v>
      </c>
      <c r="D16" s="1832">
        <v>992</v>
      </c>
      <c r="E16" s="1832">
        <v>982</v>
      </c>
      <c r="F16" s="1832">
        <v>840</v>
      </c>
    </row>
    <row r="17" spans="1:8" ht="15.75" customHeight="1" x14ac:dyDescent="0.2">
      <c r="A17" s="497" t="s">
        <v>207</v>
      </c>
      <c r="B17" s="1833" t="s">
        <v>170</v>
      </c>
      <c r="C17" s="1833"/>
      <c r="D17" s="1829">
        <f>D18+D19</f>
        <v>17796</v>
      </c>
      <c r="E17" s="1829">
        <f>E18+E19+E20</f>
        <v>17796</v>
      </c>
      <c r="F17" s="1829">
        <f>F18+F19+F20</f>
        <v>24886</v>
      </c>
    </row>
    <row r="18" spans="1:8" ht="15.75" customHeight="1" x14ac:dyDescent="0.2">
      <c r="A18" s="497"/>
      <c r="B18" s="1838" t="s">
        <v>39</v>
      </c>
      <c r="C18" s="1839" t="s">
        <v>962</v>
      </c>
      <c r="D18" s="1840">
        <v>8496</v>
      </c>
      <c r="E18" s="1840">
        <v>8496</v>
      </c>
      <c r="F18" s="1840">
        <v>8443</v>
      </c>
    </row>
    <row r="19" spans="1:8" ht="18.75" customHeight="1" x14ac:dyDescent="0.2">
      <c r="A19" s="97"/>
      <c r="B19" s="1830" t="s">
        <v>17</v>
      </c>
      <c r="C19" s="1830" t="s">
        <v>482</v>
      </c>
      <c r="D19" s="1832">
        <v>9300</v>
      </c>
      <c r="E19" s="1832">
        <v>9300</v>
      </c>
      <c r="F19" s="1832">
        <v>9300</v>
      </c>
    </row>
    <row r="20" spans="1:8" ht="18.75" customHeight="1" x14ac:dyDescent="0.2">
      <c r="A20" s="97"/>
      <c r="B20" s="1830" t="s">
        <v>81</v>
      </c>
      <c r="C20" s="1830" t="s">
        <v>1046</v>
      </c>
      <c r="D20" s="1832"/>
      <c r="E20" s="1832"/>
      <c r="F20" s="1832">
        <v>7143</v>
      </c>
    </row>
    <row r="21" spans="1:8" ht="18.75" customHeight="1" x14ac:dyDescent="0.25">
      <c r="A21" s="497" t="s">
        <v>207</v>
      </c>
      <c r="B21" s="1841" t="s">
        <v>593</v>
      </c>
      <c r="C21" s="1841"/>
      <c r="D21" s="1829"/>
      <c r="E21" s="1842">
        <f>E22</f>
        <v>95501</v>
      </c>
      <c r="F21" s="1842">
        <f>F22</f>
        <v>0</v>
      </c>
    </row>
    <row r="22" spans="1:8" ht="18.75" customHeight="1" x14ac:dyDescent="0.25">
      <c r="A22" s="497"/>
      <c r="B22" s="1841"/>
      <c r="C22" s="1841" t="s">
        <v>638</v>
      </c>
      <c r="D22" s="1829"/>
      <c r="E22" s="1843">
        <v>95501</v>
      </c>
      <c r="F22" s="1843"/>
    </row>
    <row r="23" spans="1:8" s="98" customFormat="1" ht="13.5" x14ac:dyDescent="0.2">
      <c r="A23" s="498"/>
      <c r="B23" s="498"/>
      <c r="C23" s="1844" t="s">
        <v>152</v>
      </c>
      <c r="D23" s="499">
        <f>D2+D4+D10+D17+D21</f>
        <v>883144</v>
      </c>
      <c r="E23" s="499">
        <f t="shared" ref="E23" si="0">E2+E4+E10+E17+E21</f>
        <v>989931</v>
      </c>
      <c r="F23" s="499">
        <f>F2+F3+F4+F10+F17+F21</f>
        <v>1021388</v>
      </c>
    </row>
    <row r="27" spans="1:8" ht="15.75" x14ac:dyDescent="0.25">
      <c r="G27" s="670"/>
    </row>
    <row r="32" spans="1:8" ht="15.75" x14ac:dyDescent="0.25">
      <c r="H32" s="670"/>
    </row>
  </sheetData>
  <mergeCells count="4">
    <mergeCell ref="B2:C2"/>
    <mergeCell ref="B4:C4"/>
    <mergeCell ref="B10:C10"/>
    <mergeCell ref="B17:C17"/>
  </mergeCells>
  <printOptions horizontalCentered="1" gridLines="1"/>
  <pageMargins left="0.70866141732283472" right="0.70866141732283472" top="1.1417322834645669" bottom="0.74803149606299213" header="0.31496062992125984" footer="0.31496062992125984"/>
  <pageSetup paperSize="9" scale="95" orientation="landscape" r:id="rId1"/>
  <headerFooter>
    <oddHeader xml:space="preserve">&amp;CHelyi önkormányzatok általános működésének és ágazati feladatainak támogatása&amp;R&amp;8 4. melléklet 
</oddHeader>
    <oddFooter>&amp;L&amp;10&amp;D&amp;T&amp;C&amp;10&amp;Z&amp;F&amp;R&amp;10&amp;P/&amp;N</oddFooter>
  </headerFooter>
  <rowBreaks count="1" manualBreakCount="1">
    <brk id="23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zoomScaleNormal="100" workbookViewId="0">
      <selection activeCell="L15" sqref="L15"/>
    </sheetView>
  </sheetViews>
  <sheetFormatPr defaultRowHeight="12.75" x14ac:dyDescent="0.2"/>
  <cols>
    <col min="1" max="1" width="5.85546875" style="114" customWidth="1"/>
    <col min="2" max="2" width="4.140625" style="114" customWidth="1"/>
    <col min="3" max="3" width="48.140625" style="115" customWidth="1"/>
    <col min="4" max="4" width="10.42578125" style="116" customWidth="1"/>
    <col min="5" max="5" width="9.140625" style="114" customWidth="1"/>
    <col min="6" max="6" width="11.5703125" style="114" customWidth="1"/>
    <col min="7" max="16384" width="9.140625" style="114"/>
  </cols>
  <sheetData>
    <row r="1" spans="1:6" s="100" customFormat="1" ht="53.25" customHeight="1" x14ac:dyDescent="0.2">
      <c r="A1" s="1845" t="s">
        <v>157</v>
      </c>
      <c r="B1" s="1845"/>
      <c r="C1" s="1846" t="s">
        <v>147</v>
      </c>
      <c r="D1" s="1827" t="s">
        <v>946</v>
      </c>
      <c r="E1" s="1827" t="s">
        <v>971</v>
      </c>
      <c r="F1" s="1827" t="s">
        <v>972</v>
      </c>
    </row>
    <row r="2" spans="1:6" s="100" customFormat="1" ht="15.75" customHeight="1" x14ac:dyDescent="0.2">
      <c r="A2" s="105"/>
      <c r="B2" s="105"/>
      <c r="C2" s="1847" t="s">
        <v>171</v>
      </c>
      <c r="D2" s="104"/>
      <c r="E2" s="105"/>
      <c r="F2" s="105"/>
    </row>
    <row r="3" spans="1:6" s="100" customFormat="1" ht="15.75" customHeight="1" x14ac:dyDescent="0.2">
      <c r="A3" s="105"/>
      <c r="B3" s="105"/>
      <c r="C3" s="1848"/>
      <c r="D3" s="104"/>
      <c r="E3" s="105"/>
      <c r="F3" s="105"/>
    </row>
    <row r="4" spans="1:6" s="100" customFormat="1" ht="15.75" customHeight="1" x14ac:dyDescent="0.2">
      <c r="A4" s="1849" t="s">
        <v>39</v>
      </c>
      <c r="B4" s="1850" t="s">
        <v>172</v>
      </c>
      <c r="C4" s="1850"/>
      <c r="D4" s="104"/>
      <c r="E4" s="105"/>
      <c r="F4" s="105"/>
    </row>
    <row r="5" spans="1:6" s="100" customFormat="1" ht="15.75" customHeight="1" x14ac:dyDescent="0.2">
      <c r="A5" s="1849"/>
      <c r="B5" s="1849"/>
      <c r="C5" s="1848"/>
      <c r="D5" s="104">
        <v>0</v>
      </c>
      <c r="E5" s="104">
        <v>0</v>
      </c>
      <c r="F5" s="104">
        <v>0</v>
      </c>
    </row>
    <row r="6" spans="1:6" s="100" customFormat="1" ht="15.75" customHeight="1" x14ac:dyDescent="0.2">
      <c r="A6" s="1851">
        <v>2</v>
      </c>
      <c r="B6" s="1852" t="s">
        <v>174</v>
      </c>
      <c r="C6" s="1852"/>
      <c r="D6" s="104">
        <v>2300</v>
      </c>
      <c r="E6" s="104">
        <v>801</v>
      </c>
      <c r="F6" s="104">
        <v>900</v>
      </c>
    </row>
    <row r="7" spans="1:6" s="100" customFormat="1" ht="15.75" customHeight="1" x14ac:dyDescent="0.2">
      <c r="A7" s="1679" t="s">
        <v>175</v>
      </c>
      <c r="B7" s="1679"/>
      <c r="C7" s="1679"/>
      <c r="D7" s="111">
        <f>SUM(D5:D6)</f>
        <v>2300</v>
      </c>
      <c r="E7" s="111">
        <f>SUM(E5:E6)</f>
        <v>801</v>
      </c>
      <c r="F7" s="111">
        <f>SUM(F5:F6)</f>
        <v>900</v>
      </c>
    </row>
    <row r="8" spans="1:6" s="100" customFormat="1" ht="15.75" customHeight="1" x14ac:dyDescent="0.2">
      <c r="A8" s="105"/>
      <c r="B8" s="105"/>
      <c r="C8" s="1847" t="s">
        <v>176</v>
      </c>
      <c r="D8" s="104"/>
      <c r="E8" s="105"/>
      <c r="F8" s="105"/>
    </row>
    <row r="9" spans="1:6" s="100" customFormat="1" ht="24.75" customHeight="1" x14ac:dyDescent="0.2">
      <c r="A9" s="105" t="s">
        <v>177</v>
      </c>
      <c r="B9" s="1853" t="s">
        <v>178</v>
      </c>
      <c r="C9" s="1853"/>
      <c r="D9" s="108"/>
      <c r="E9" s="105"/>
      <c r="F9" s="105"/>
    </row>
    <row r="10" spans="1:6" s="110" customFormat="1" ht="15.75" customHeight="1" x14ac:dyDescent="0.25">
      <c r="A10" s="1854" t="s">
        <v>179</v>
      </c>
      <c r="B10" s="1855" t="s">
        <v>634</v>
      </c>
      <c r="C10" s="1856"/>
      <c r="D10" s="1556"/>
      <c r="E10" s="104"/>
      <c r="F10" s="104">
        <v>0</v>
      </c>
    </row>
    <row r="11" spans="1:6" s="100" customFormat="1" ht="27" customHeight="1" x14ac:dyDescent="0.2">
      <c r="A11" s="1857" t="s">
        <v>180</v>
      </c>
      <c r="B11" s="1858"/>
      <c r="C11" s="1858"/>
      <c r="D11" s="1859">
        <v>0</v>
      </c>
      <c r="E11" s="104">
        <v>0</v>
      </c>
      <c r="F11" s="104"/>
    </row>
    <row r="12" spans="1:6" s="112" customFormat="1" ht="15.75" customHeight="1" x14ac:dyDescent="0.2">
      <c r="A12" s="1860" t="s">
        <v>177</v>
      </c>
      <c r="B12" s="1861" t="s">
        <v>181</v>
      </c>
      <c r="C12" s="1861"/>
      <c r="D12" s="111">
        <f>SUM(D10:D11)</f>
        <v>0</v>
      </c>
      <c r="E12" s="111">
        <f>SUM(E10:E11)</f>
        <v>0</v>
      </c>
      <c r="F12" s="111">
        <f>SUM(F10:F11)</f>
        <v>0</v>
      </c>
    </row>
    <row r="13" spans="1:6" s="100" customFormat="1" ht="15.75" customHeight="1" x14ac:dyDescent="0.2">
      <c r="A13" s="1862" t="s">
        <v>182</v>
      </c>
      <c r="B13" s="1850" t="s">
        <v>48</v>
      </c>
      <c r="C13" s="1850"/>
      <c r="D13" s="104"/>
      <c r="E13" s="1556"/>
      <c r="F13" s="1556"/>
    </row>
    <row r="14" spans="1:6" s="100" customFormat="1" ht="16.5" customHeight="1" x14ac:dyDescent="0.2">
      <c r="A14" s="1863" t="s">
        <v>183</v>
      </c>
      <c r="B14" s="1864" t="s">
        <v>184</v>
      </c>
      <c r="C14" s="1864"/>
      <c r="D14" s="1865"/>
      <c r="E14" s="1556"/>
      <c r="F14" s="1556">
        <v>0</v>
      </c>
    </row>
    <row r="15" spans="1:6" s="112" customFormat="1" ht="15.75" customHeight="1" x14ac:dyDescent="0.2">
      <c r="A15" s="1860" t="s">
        <v>182</v>
      </c>
      <c r="B15" s="1861" t="s">
        <v>185</v>
      </c>
      <c r="C15" s="1861"/>
      <c r="D15" s="111"/>
      <c r="E15" s="113">
        <f>SUM(E14)</f>
        <v>0</v>
      </c>
      <c r="F15" s="113">
        <f>SUM(F14)</f>
        <v>0</v>
      </c>
    </row>
    <row r="16" spans="1:6" s="112" customFormat="1" ht="15.75" customHeight="1" x14ac:dyDescent="0.2">
      <c r="A16" s="1679" t="s">
        <v>186</v>
      </c>
      <c r="B16" s="1679"/>
      <c r="C16" s="1679"/>
      <c r="D16" s="111">
        <f>D12+D15</f>
        <v>0</v>
      </c>
      <c r="E16" s="111">
        <f>E12+E15</f>
        <v>0</v>
      </c>
      <c r="F16" s="111">
        <f>F12+F15</f>
        <v>0</v>
      </c>
    </row>
    <row r="17" spans="1:6" s="112" customFormat="1" ht="15.75" customHeight="1" x14ac:dyDescent="0.2">
      <c r="A17" s="1679" t="s">
        <v>187</v>
      </c>
      <c r="B17" s="1679"/>
      <c r="C17" s="1679"/>
      <c r="D17" s="111">
        <f>D7+D16</f>
        <v>2300</v>
      </c>
      <c r="E17" s="111">
        <f>E7+E16</f>
        <v>801</v>
      </c>
      <c r="F17" s="111">
        <f>F7+F16</f>
        <v>900</v>
      </c>
    </row>
    <row r="18" spans="1:6" s="100" customFormat="1" x14ac:dyDescent="0.2">
      <c r="A18" s="101"/>
      <c r="C18" s="102"/>
      <c r="D18" s="103"/>
    </row>
    <row r="19" spans="1:6" s="100" customFormat="1" x14ac:dyDescent="0.2">
      <c r="A19" s="101"/>
      <c r="C19" s="102"/>
      <c r="D19" s="103"/>
    </row>
  </sheetData>
  <mergeCells count="12">
    <mergeCell ref="B13:C13"/>
    <mergeCell ref="B14:C14"/>
    <mergeCell ref="B15:C15"/>
    <mergeCell ref="A16:C16"/>
    <mergeCell ref="A17:C17"/>
    <mergeCell ref="B12:C12"/>
    <mergeCell ref="B4:C4"/>
    <mergeCell ref="B6:C6"/>
    <mergeCell ref="A7:C7"/>
    <mergeCell ref="B9:C9"/>
    <mergeCell ref="B10:C10"/>
    <mergeCell ref="B11:C11"/>
  </mergeCells>
  <printOptions horizontalCentered="1" gridLines="1"/>
  <pageMargins left="0.70866141732283472" right="0.70866141732283472" top="1.1417322834645669" bottom="0.74803149606299213" header="0.31496062992125984" footer="0.31496062992125984"/>
  <pageSetup paperSize="9" scale="95" orientation="portrait" r:id="rId1"/>
  <headerFooter>
    <oddHeader>&amp;LKözpontosított támogatások&amp;R&amp;8 5. melléklet</oddHeader>
    <oddFooter>&amp;L&amp;10&amp;D&amp;T&amp;C&amp;10&amp;Z&amp;F&amp;R&amp;10&amp;P/&amp;N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zoomScaleNormal="100" workbookViewId="0">
      <selection activeCell="F5" sqref="F5"/>
    </sheetView>
  </sheetViews>
  <sheetFormatPr defaultColWidth="33.42578125" defaultRowHeight="15" x14ac:dyDescent="0.25"/>
  <cols>
    <col min="1" max="1" width="5.42578125" style="736" customWidth="1"/>
    <col min="2" max="2" width="3.7109375" style="736" customWidth="1"/>
    <col min="3" max="3" width="49.85546875" style="736" customWidth="1"/>
    <col min="4" max="6" width="10.85546875" style="774" customWidth="1"/>
    <col min="7" max="16384" width="33.42578125" style="736"/>
  </cols>
  <sheetData>
    <row r="1" spans="1:6" s="732" customFormat="1" ht="63" customHeight="1" x14ac:dyDescent="0.2">
      <c r="A1" s="1215" t="s">
        <v>157</v>
      </c>
      <c r="B1" s="1216"/>
      <c r="C1" s="1217" t="s">
        <v>147</v>
      </c>
      <c r="D1" s="1218" t="s">
        <v>946</v>
      </c>
      <c r="E1" s="1218" t="s">
        <v>971</v>
      </c>
      <c r="F1" s="1219" t="s">
        <v>972</v>
      </c>
    </row>
    <row r="2" spans="1:6" s="732" customFormat="1" ht="27" customHeight="1" x14ac:dyDescent="0.2">
      <c r="A2" s="1220"/>
      <c r="B2" s="1697" t="s">
        <v>188</v>
      </c>
      <c r="C2" s="1698"/>
      <c r="D2" s="733"/>
      <c r="E2" s="1221"/>
      <c r="F2" s="1222"/>
    </row>
    <row r="3" spans="1:6" ht="15.75" customHeight="1" x14ac:dyDescent="0.25">
      <c r="A3" s="1223" t="s">
        <v>39</v>
      </c>
      <c r="B3" s="1699" t="s">
        <v>522</v>
      </c>
      <c r="C3" s="1700"/>
      <c r="D3" s="735">
        <v>78673</v>
      </c>
      <c r="E3" s="735">
        <v>75893</v>
      </c>
      <c r="F3" s="1224">
        <v>72814</v>
      </c>
    </row>
    <row r="4" spans="1:6" ht="15" customHeight="1" x14ac:dyDescent="0.25">
      <c r="A4" s="1223" t="s">
        <v>17</v>
      </c>
      <c r="B4" s="1701" t="s">
        <v>641</v>
      </c>
      <c r="C4" s="1702"/>
      <c r="D4" s="737">
        <v>2414</v>
      </c>
      <c r="E4" s="737">
        <v>1787</v>
      </c>
      <c r="F4" s="1225">
        <v>5672</v>
      </c>
    </row>
    <row r="5" spans="1:6" s="732" customFormat="1" ht="15.75" customHeight="1" x14ac:dyDescent="0.2">
      <c r="A5" s="1226" t="s">
        <v>194</v>
      </c>
      <c r="B5" s="740" t="s">
        <v>195</v>
      </c>
      <c r="C5" s="739"/>
      <c r="D5" s="741">
        <f>SUM(D3:D4)</f>
        <v>81087</v>
      </c>
      <c r="E5" s="741">
        <f>SUM(E3:E4)</f>
        <v>77680</v>
      </c>
      <c r="F5" s="1227">
        <f>SUM(F3:F4)</f>
        <v>78486</v>
      </c>
    </row>
    <row r="6" spans="1:6" s="732" customFormat="1" ht="12.75" customHeight="1" x14ac:dyDescent="0.2">
      <c r="A6" s="1228" t="s">
        <v>49</v>
      </c>
      <c r="B6" s="1695" t="s">
        <v>196</v>
      </c>
      <c r="C6" s="1696"/>
      <c r="D6" s="742"/>
      <c r="E6" s="743"/>
      <c r="F6" s="1229"/>
    </row>
    <row r="7" spans="1:6" s="732" customFormat="1" ht="12.75" customHeight="1" x14ac:dyDescent="0.2">
      <c r="A7" s="1230" t="s">
        <v>39</v>
      </c>
      <c r="B7" s="744"/>
      <c r="C7" s="745" t="s">
        <v>520</v>
      </c>
      <c r="D7" s="746">
        <v>33330</v>
      </c>
      <c r="E7" s="747">
        <v>33920</v>
      </c>
      <c r="F7" s="1231">
        <v>33000</v>
      </c>
    </row>
    <row r="8" spans="1:6" s="732" customFormat="1" ht="12.75" customHeight="1" x14ac:dyDescent="0.2">
      <c r="A8" s="1230" t="s">
        <v>17</v>
      </c>
      <c r="B8" s="744"/>
      <c r="C8" s="745" t="s">
        <v>521</v>
      </c>
      <c r="D8" s="746">
        <v>0</v>
      </c>
      <c r="E8" s="747">
        <v>0</v>
      </c>
      <c r="F8" s="1231">
        <v>0</v>
      </c>
    </row>
    <row r="9" spans="1:6" s="732" customFormat="1" ht="12.75" customHeight="1" x14ac:dyDescent="0.2">
      <c r="A9" s="1230">
        <v>3</v>
      </c>
      <c r="B9" s="744"/>
      <c r="C9" s="745" t="s">
        <v>614</v>
      </c>
      <c r="D9" s="746">
        <v>16320</v>
      </c>
      <c r="E9" s="747">
        <v>13706</v>
      </c>
      <c r="F9" s="1231">
        <v>5000</v>
      </c>
    </row>
    <row r="10" spans="1:6" s="732" customFormat="1" ht="13.5" customHeight="1" x14ac:dyDescent="0.2">
      <c r="A10" s="1232"/>
      <c r="B10" s="1703" t="s">
        <v>627</v>
      </c>
      <c r="C10" s="1702"/>
      <c r="D10" s="738"/>
      <c r="E10" s="738"/>
      <c r="F10" s="1225"/>
    </row>
    <row r="11" spans="1:6" s="732" customFormat="1" ht="13.5" customHeight="1" x14ac:dyDescent="0.2">
      <c r="A11" s="1232" t="s">
        <v>39</v>
      </c>
      <c r="B11" s="776"/>
      <c r="C11" s="775" t="s">
        <v>659</v>
      </c>
      <c r="D11" s="738"/>
      <c r="E11" s="738"/>
      <c r="F11" s="1225"/>
    </row>
    <row r="12" spans="1:6" s="732" customFormat="1" ht="26.25" customHeight="1" x14ac:dyDescent="0.2">
      <c r="A12" s="1233" t="s">
        <v>49</v>
      </c>
      <c r="B12" s="1695" t="s">
        <v>197</v>
      </c>
      <c r="C12" s="1696"/>
      <c r="D12" s="741">
        <f>SUM(D7:D11)</f>
        <v>49650</v>
      </c>
      <c r="E12" s="741">
        <f>SUM(E7:E11)</f>
        <v>47626</v>
      </c>
      <c r="F12" s="1227">
        <f>SUM(F7:F11)</f>
        <v>38000</v>
      </c>
    </row>
    <row r="13" spans="1:6" s="732" customFormat="1" ht="15" customHeight="1" x14ac:dyDescent="0.2">
      <c r="A13" s="1234" t="s">
        <v>198</v>
      </c>
      <c r="B13" s="748" t="s">
        <v>199</v>
      </c>
      <c r="C13" s="749"/>
      <c r="D13" s="750"/>
      <c r="E13" s="750"/>
      <c r="F13" s="1235"/>
    </row>
    <row r="14" spans="1:6" s="732" customFormat="1" ht="15.75" customHeight="1" x14ac:dyDescent="0.2">
      <c r="A14" s="1236"/>
      <c r="B14" s="751" t="s">
        <v>200</v>
      </c>
      <c r="C14" s="752"/>
      <c r="D14" s="753">
        <f>D5+D12</f>
        <v>130737</v>
      </c>
      <c r="E14" s="753">
        <f>E5+E12</f>
        <v>125306</v>
      </c>
      <c r="F14" s="1237">
        <f>F5+F12</f>
        <v>116486</v>
      </c>
    </row>
    <row r="15" spans="1:6" s="732" customFormat="1" ht="19.5" customHeight="1" x14ac:dyDescent="0.2">
      <c r="A15" s="1238" t="s">
        <v>50</v>
      </c>
      <c r="B15" s="754"/>
      <c r="C15" s="755" t="s">
        <v>201</v>
      </c>
      <c r="D15" s="734"/>
      <c r="E15" s="756"/>
      <c r="F15" s="1222"/>
    </row>
    <row r="16" spans="1:6" s="732" customFormat="1" ht="15.75" customHeight="1" x14ac:dyDescent="0.2">
      <c r="A16" s="1232">
        <v>1</v>
      </c>
      <c r="B16" s="1684" t="s">
        <v>193</v>
      </c>
      <c r="C16" s="1685"/>
      <c r="D16" s="757"/>
      <c r="E16" s="757"/>
      <c r="F16" s="1239"/>
    </row>
    <row r="17" spans="1:6" s="732" customFormat="1" ht="15.75" customHeight="1" x14ac:dyDescent="0.2">
      <c r="A17" s="1232">
        <v>2</v>
      </c>
      <c r="B17" s="759"/>
      <c r="C17" s="760" t="s">
        <v>958</v>
      </c>
      <c r="D17" s="761">
        <v>226117</v>
      </c>
      <c r="E17" s="761">
        <v>215322</v>
      </c>
      <c r="F17" s="1240">
        <v>10795</v>
      </c>
    </row>
    <row r="18" spans="1:6" s="732" customFormat="1" ht="15.75" customHeight="1" x14ac:dyDescent="0.2">
      <c r="A18" s="1232">
        <v>3</v>
      </c>
      <c r="B18" s="759"/>
      <c r="C18" s="760" t="s">
        <v>960</v>
      </c>
      <c r="D18" s="761">
        <v>7447</v>
      </c>
      <c r="E18" s="761">
        <v>7447</v>
      </c>
      <c r="F18" s="1240"/>
    </row>
    <row r="19" spans="1:6" s="732" customFormat="1" ht="15.75" customHeight="1" x14ac:dyDescent="0.2">
      <c r="A19" s="1232">
        <v>4</v>
      </c>
      <c r="B19" s="759"/>
      <c r="C19" s="760" t="s">
        <v>1003</v>
      </c>
      <c r="D19" s="762"/>
      <c r="E19" s="762">
        <v>857</v>
      </c>
      <c r="F19" s="1240"/>
    </row>
    <row r="20" spans="1:6" s="732" customFormat="1" ht="15.75" customHeight="1" x14ac:dyDescent="0.2">
      <c r="A20" s="1232">
        <v>5</v>
      </c>
      <c r="B20" s="759"/>
      <c r="C20" s="760" t="s">
        <v>819</v>
      </c>
      <c r="D20" s="762">
        <v>30834</v>
      </c>
      <c r="E20" s="762">
        <v>38544</v>
      </c>
      <c r="F20" s="1240"/>
    </row>
    <row r="21" spans="1:6" s="732" customFormat="1" ht="15.75" customHeight="1" x14ac:dyDescent="0.2">
      <c r="A21" s="1232">
        <v>6</v>
      </c>
      <c r="B21" s="759"/>
      <c r="C21" s="760" t="s">
        <v>660</v>
      </c>
      <c r="D21" s="762">
        <v>46845</v>
      </c>
      <c r="E21" s="762">
        <v>30000</v>
      </c>
      <c r="F21" s="1240">
        <v>30000</v>
      </c>
    </row>
    <row r="22" spans="1:6" s="732" customFormat="1" ht="15.75" customHeight="1" x14ac:dyDescent="0.2">
      <c r="A22" s="1232">
        <v>7</v>
      </c>
      <c r="B22" s="759"/>
      <c r="C22" s="760" t="s">
        <v>1033</v>
      </c>
      <c r="D22" s="762"/>
      <c r="E22" s="762"/>
      <c r="F22" s="1240">
        <v>73924</v>
      </c>
    </row>
    <row r="23" spans="1:6" s="732" customFormat="1" ht="15.75" customHeight="1" x14ac:dyDescent="0.2">
      <c r="A23" s="1232">
        <v>8</v>
      </c>
      <c r="B23" s="759"/>
      <c r="C23" s="760" t="s">
        <v>1034</v>
      </c>
      <c r="D23" s="762"/>
      <c r="E23" s="762"/>
      <c r="F23" s="1240">
        <v>97536</v>
      </c>
    </row>
    <row r="24" spans="1:6" s="732" customFormat="1" ht="12.75" x14ac:dyDescent="0.2">
      <c r="A24" s="1241"/>
      <c r="B24" s="1686" t="s">
        <v>202</v>
      </c>
      <c r="C24" s="1687"/>
      <c r="D24" s="763">
        <f>SUM(D17:D23)</f>
        <v>311243</v>
      </c>
      <c r="E24" s="763">
        <f t="shared" ref="E24:F24" si="0">SUM(E17:E23)</f>
        <v>292170</v>
      </c>
      <c r="F24" s="763">
        <f t="shared" si="0"/>
        <v>212255</v>
      </c>
    </row>
    <row r="25" spans="1:6" s="732" customFormat="1" ht="15" customHeight="1" x14ac:dyDescent="0.2">
      <c r="A25" s="1234" t="s">
        <v>155</v>
      </c>
      <c r="B25" s="764" t="s">
        <v>203</v>
      </c>
      <c r="C25" s="765"/>
      <c r="D25" s="742"/>
      <c r="E25" s="1243"/>
      <c r="F25" s="1244"/>
    </row>
    <row r="26" spans="1:6" s="732" customFormat="1" ht="15" customHeight="1" x14ac:dyDescent="0.2">
      <c r="A26" s="1245" t="s">
        <v>39</v>
      </c>
      <c r="B26" s="1688" t="s">
        <v>204</v>
      </c>
      <c r="C26" s="1689"/>
      <c r="D26" s="750"/>
      <c r="E26" s="750"/>
      <c r="F26" s="1235"/>
    </row>
    <row r="27" spans="1:6" ht="16.5" customHeight="1" x14ac:dyDescent="0.25">
      <c r="A27" s="1246" t="s">
        <v>17</v>
      </c>
      <c r="B27" s="1690" t="s">
        <v>959</v>
      </c>
      <c r="C27" s="1691"/>
      <c r="D27" s="758">
        <v>62362</v>
      </c>
      <c r="E27" s="758">
        <v>0</v>
      </c>
      <c r="F27" s="1225">
        <v>42243</v>
      </c>
    </row>
    <row r="28" spans="1:6" s="732" customFormat="1" ht="15" customHeight="1" x14ac:dyDescent="0.2">
      <c r="A28" s="1247" t="s">
        <v>155</v>
      </c>
      <c r="B28" s="764" t="s">
        <v>205</v>
      </c>
      <c r="C28" s="765"/>
      <c r="D28" s="763">
        <f>SUM(D26:D27)</f>
        <v>62362</v>
      </c>
      <c r="E28" s="763">
        <f>SUM(E26:E27)</f>
        <v>0</v>
      </c>
      <c r="F28" s="1242">
        <f>SUM(F26:F27)</f>
        <v>42243</v>
      </c>
    </row>
    <row r="29" spans="1:6" s="732" customFormat="1" ht="24.75" customHeight="1" x14ac:dyDescent="0.2">
      <c r="A29" s="1692" t="s">
        <v>206</v>
      </c>
      <c r="B29" s="1693"/>
      <c r="C29" s="1694"/>
      <c r="D29" s="763">
        <f>D24+D28</f>
        <v>373605</v>
      </c>
      <c r="E29" s="763">
        <f>E24+E28</f>
        <v>292170</v>
      </c>
      <c r="F29" s="1242">
        <f>F24+F28</f>
        <v>254498</v>
      </c>
    </row>
    <row r="30" spans="1:6" s="732" customFormat="1" ht="14.25" customHeight="1" x14ac:dyDescent="0.2">
      <c r="A30" s="1226" t="s">
        <v>207</v>
      </c>
      <c r="B30" s="1680" t="s">
        <v>52</v>
      </c>
      <c r="C30" s="1681"/>
      <c r="D30" s="742"/>
      <c r="E30" s="742"/>
      <c r="F30" s="1229"/>
    </row>
    <row r="31" spans="1:6" s="732" customFormat="1" ht="15" customHeight="1" x14ac:dyDescent="0.2">
      <c r="A31" s="1248" t="s">
        <v>166</v>
      </c>
      <c r="B31" s="766" t="s">
        <v>208</v>
      </c>
      <c r="C31" s="767"/>
      <c r="D31" s="768"/>
      <c r="E31" s="768">
        <v>0</v>
      </c>
      <c r="F31" s="1249">
        <v>0</v>
      </c>
    </row>
    <row r="32" spans="1:6" s="732" customFormat="1" ht="15" customHeight="1" x14ac:dyDescent="0.2">
      <c r="A32" s="1250" t="s">
        <v>207</v>
      </c>
      <c r="B32" s="1680" t="s">
        <v>209</v>
      </c>
      <c r="C32" s="1681"/>
      <c r="D32" s="763">
        <f>SUM(D31:D31)</f>
        <v>0</v>
      </c>
      <c r="E32" s="763">
        <f>SUM(E31:E31)</f>
        <v>0</v>
      </c>
      <c r="F32" s="1242">
        <f>SUM(F31:F31)</f>
        <v>0</v>
      </c>
    </row>
    <row r="33" spans="1:6" s="732" customFormat="1" ht="15" customHeight="1" x14ac:dyDescent="0.2">
      <c r="A33" s="1251" t="s">
        <v>210</v>
      </c>
      <c r="B33" s="1680" t="s">
        <v>53</v>
      </c>
      <c r="C33" s="1681"/>
      <c r="D33" s="1243"/>
      <c r="E33" s="1243"/>
      <c r="F33" s="1244"/>
    </row>
    <row r="34" spans="1:6" s="732" customFormat="1" ht="15" customHeight="1" x14ac:dyDescent="0.2">
      <c r="A34" s="1248" t="s">
        <v>39</v>
      </c>
      <c r="B34" s="769" t="s">
        <v>211</v>
      </c>
      <c r="C34" s="770"/>
      <c r="D34" s="750"/>
      <c r="E34" s="750"/>
      <c r="F34" s="1235"/>
    </row>
    <row r="35" spans="1:6" s="732" customFormat="1" ht="15" customHeight="1" x14ac:dyDescent="0.2">
      <c r="A35" s="1248">
        <v>2</v>
      </c>
      <c r="B35" s="1682" t="s">
        <v>208</v>
      </c>
      <c r="C35" s="1683"/>
      <c r="D35" s="758">
        <v>0</v>
      </c>
      <c r="E35" s="738">
        <v>0</v>
      </c>
      <c r="F35" s="1225">
        <v>0</v>
      </c>
    </row>
    <row r="36" spans="1:6" s="732" customFormat="1" ht="15" customHeight="1" x14ac:dyDescent="0.2">
      <c r="A36" s="1220" t="s">
        <v>210</v>
      </c>
      <c r="B36" s="1680" t="s">
        <v>212</v>
      </c>
      <c r="C36" s="1681"/>
      <c r="D36" s="763">
        <f>SUM(D34:D35)</f>
        <v>0</v>
      </c>
      <c r="E36" s="763">
        <f>SUM(E34:E35)</f>
        <v>0</v>
      </c>
      <c r="F36" s="1242">
        <f>SUM(F34:F35)</f>
        <v>0</v>
      </c>
    </row>
    <row r="37" spans="1:6" s="732" customFormat="1" ht="15" customHeight="1" x14ac:dyDescent="0.2">
      <c r="A37" s="1252" t="s">
        <v>213</v>
      </c>
      <c r="B37" s="765"/>
      <c r="C37" s="765"/>
      <c r="D37" s="763">
        <f>D32+D36</f>
        <v>0</v>
      </c>
      <c r="E37" s="763">
        <f>E32+E36</f>
        <v>0</v>
      </c>
      <c r="F37" s="1242">
        <f>F32+F36</f>
        <v>0</v>
      </c>
    </row>
    <row r="38" spans="1:6" s="732" customFormat="1" ht="12.75" x14ac:dyDescent="0.2">
      <c r="A38" s="1253"/>
      <c r="B38" s="771"/>
      <c r="C38" s="772" t="s">
        <v>214</v>
      </c>
      <c r="D38" s="750"/>
      <c r="E38" s="773"/>
      <c r="F38" s="1235"/>
    </row>
    <row r="39" spans="1:6" s="732" customFormat="1" ht="14.25" customHeight="1" thickBot="1" x14ac:dyDescent="0.25">
      <c r="A39" s="1254"/>
      <c r="B39" s="1255"/>
      <c r="C39" s="1256"/>
      <c r="D39" s="1257">
        <f>D14+D29+D37</f>
        <v>504342</v>
      </c>
      <c r="E39" s="1257">
        <f>E14+E29+E37</f>
        <v>417476</v>
      </c>
      <c r="F39" s="1258">
        <f>F14+F29+F37</f>
        <v>370984</v>
      </c>
    </row>
  </sheetData>
  <mergeCells count="16">
    <mergeCell ref="B12:C12"/>
    <mergeCell ref="B2:C2"/>
    <mergeCell ref="B3:C3"/>
    <mergeCell ref="B4:C4"/>
    <mergeCell ref="B6:C6"/>
    <mergeCell ref="B10:C10"/>
    <mergeCell ref="B32:C32"/>
    <mergeCell ref="B33:C33"/>
    <mergeCell ref="B35:C35"/>
    <mergeCell ref="B36:C36"/>
    <mergeCell ref="B16:C16"/>
    <mergeCell ref="B24:C24"/>
    <mergeCell ref="B26:C26"/>
    <mergeCell ref="B27:C27"/>
    <mergeCell ref="A29:C29"/>
    <mergeCell ref="B30:C30"/>
  </mergeCells>
  <printOptions horizontalCentered="1" gridLines="1"/>
  <pageMargins left="0.70866141732283472" right="0.70866141732283472" top="0.74803149606299213" bottom="0.74803149606299213" header="0.31496062992125984" footer="0.31496062992125984"/>
  <pageSetup paperSize="9" scale="76" orientation="portrait" r:id="rId1"/>
  <headerFooter>
    <oddHeader>&amp;CÁllamháztartáson belül átvett pénzeszközök&amp;R&amp;8 6. melléklet</oddHeader>
    <oddFooter>&amp;L&amp;8&amp;D&amp;T&amp;C&amp;8&amp;Z&amp;F&amp;R&amp;8&amp;P/&amp;N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zoomScaleNormal="100" workbookViewId="0">
      <selection activeCell="C5" sqref="C5"/>
    </sheetView>
  </sheetViews>
  <sheetFormatPr defaultColWidth="9" defaultRowHeight="12.75" x14ac:dyDescent="0.2"/>
  <cols>
    <col min="1" max="1" width="7.140625" style="127" customWidth="1"/>
    <col min="2" max="2" width="2.5703125" style="127" customWidth="1"/>
    <col min="3" max="3" width="58.85546875" style="127" customWidth="1"/>
    <col min="4" max="4" width="11.42578125" style="135" customWidth="1"/>
    <col min="5" max="5" width="9.85546875" style="127" customWidth="1"/>
    <col min="6" max="6" width="11" style="127" customWidth="1"/>
    <col min="7" max="16384" width="9" style="127"/>
  </cols>
  <sheetData>
    <row r="1" spans="1:10" ht="51" x14ac:dyDescent="0.2">
      <c r="A1" s="1259" t="s">
        <v>157</v>
      </c>
      <c r="B1" s="1260"/>
      <c r="C1" s="1261" t="s">
        <v>147</v>
      </c>
      <c r="D1" s="1209" t="s">
        <v>946</v>
      </c>
      <c r="E1" s="1209" t="s">
        <v>971</v>
      </c>
      <c r="F1" s="1210" t="s">
        <v>972</v>
      </c>
    </row>
    <row r="2" spans="1:10" s="122" customFormat="1" ht="15.75" customHeight="1" x14ac:dyDescent="0.2">
      <c r="A2" s="1262" t="s">
        <v>38</v>
      </c>
      <c r="B2" s="1705" t="s">
        <v>215</v>
      </c>
      <c r="C2" s="1705"/>
      <c r="D2" s="501"/>
      <c r="E2" s="502"/>
      <c r="F2" s="1263"/>
    </row>
    <row r="3" spans="1:10" x14ac:dyDescent="0.2">
      <c r="A3" s="1264" t="s">
        <v>222</v>
      </c>
      <c r="B3" s="500" t="s">
        <v>216</v>
      </c>
      <c r="C3" s="500"/>
      <c r="D3" s="128"/>
      <c r="E3" s="129"/>
      <c r="F3" s="1265"/>
    </row>
    <row r="4" spans="1:10" ht="15.75" customHeight="1" x14ac:dyDescent="0.2">
      <c r="A4" s="1266" t="s">
        <v>217</v>
      </c>
      <c r="B4" s="575" t="s">
        <v>528</v>
      </c>
      <c r="C4" s="575"/>
      <c r="D4" s="576">
        <v>95446</v>
      </c>
      <c r="E4" s="576">
        <v>101301</v>
      </c>
      <c r="F4" s="1267">
        <v>90000</v>
      </c>
    </row>
    <row r="5" spans="1:10" ht="15.75" customHeight="1" x14ac:dyDescent="0.2">
      <c r="A5" s="1266" t="s">
        <v>217</v>
      </c>
      <c r="B5" s="575" t="s">
        <v>651</v>
      </c>
      <c r="C5" s="575"/>
      <c r="D5" s="576">
        <v>3000</v>
      </c>
      <c r="E5" s="576">
        <v>3505</v>
      </c>
      <c r="F5" s="1267">
        <v>3000</v>
      </c>
    </row>
    <row r="6" spans="1:10" ht="15.75" customHeight="1" x14ac:dyDescent="0.2">
      <c r="A6" s="1266" t="s">
        <v>219</v>
      </c>
      <c r="B6" s="575" t="s">
        <v>220</v>
      </c>
      <c r="C6" s="575"/>
      <c r="D6" s="576">
        <v>0</v>
      </c>
      <c r="E6" s="576"/>
      <c r="F6" s="1267">
        <v>0</v>
      </c>
    </row>
    <row r="7" spans="1:10" ht="15.75" customHeight="1" x14ac:dyDescent="0.2">
      <c r="A7" s="1266" t="s">
        <v>221</v>
      </c>
      <c r="B7" s="129" t="s">
        <v>218</v>
      </c>
      <c r="C7" s="575"/>
      <c r="D7" s="576"/>
      <c r="E7" s="576"/>
      <c r="F7" s="1267"/>
    </row>
    <row r="8" spans="1:10" ht="15.75" customHeight="1" x14ac:dyDescent="0.2">
      <c r="A8" s="1266" t="s">
        <v>584</v>
      </c>
      <c r="B8" s="575"/>
      <c r="C8" s="575" t="s">
        <v>645</v>
      </c>
      <c r="D8" s="576">
        <v>2500</v>
      </c>
      <c r="E8" s="576">
        <v>2500</v>
      </c>
      <c r="F8" s="1267">
        <v>2800</v>
      </c>
      <c r="J8" s="135"/>
    </row>
    <row r="9" spans="1:10" ht="15.75" customHeight="1" x14ac:dyDescent="0.2">
      <c r="A9" s="1266" t="s">
        <v>649</v>
      </c>
      <c r="B9" s="575"/>
      <c r="C9" s="575" t="s">
        <v>646</v>
      </c>
      <c r="D9" s="576">
        <v>1524</v>
      </c>
      <c r="E9" s="576">
        <v>1524</v>
      </c>
      <c r="F9" s="1267">
        <v>1524</v>
      </c>
    </row>
    <row r="10" spans="1:10" ht="15.75" customHeight="1" x14ac:dyDescent="0.2">
      <c r="A10" s="1266" t="s">
        <v>650</v>
      </c>
      <c r="B10" s="575"/>
      <c r="C10" s="575" t="s">
        <v>647</v>
      </c>
      <c r="D10" s="576">
        <v>2200</v>
      </c>
      <c r="E10" s="576">
        <v>556</v>
      </c>
      <c r="F10" s="1267">
        <v>500</v>
      </c>
    </row>
    <row r="11" spans="1:10" ht="15.75" customHeight="1" x14ac:dyDescent="0.2">
      <c r="A11" s="1266">
        <v>1.8</v>
      </c>
      <c r="B11" s="575"/>
      <c r="C11" s="575" t="s">
        <v>652</v>
      </c>
      <c r="D11" s="576">
        <v>5450</v>
      </c>
      <c r="E11" s="576">
        <v>8137</v>
      </c>
      <c r="F11" s="1267">
        <v>8200</v>
      </c>
    </row>
    <row r="12" spans="1:10" ht="15.75" customHeight="1" x14ac:dyDescent="0.2">
      <c r="A12" s="1266">
        <v>1.9</v>
      </c>
      <c r="B12" s="575"/>
      <c r="C12" s="575" t="s">
        <v>961</v>
      </c>
      <c r="D12" s="576">
        <v>680</v>
      </c>
      <c r="E12" s="576">
        <v>680</v>
      </c>
      <c r="F12" s="1267">
        <v>680</v>
      </c>
    </row>
    <row r="13" spans="1:10" x14ac:dyDescent="0.2">
      <c r="A13" s="1266" t="s">
        <v>183</v>
      </c>
      <c r="B13" s="1206" t="s">
        <v>223</v>
      </c>
      <c r="C13" s="1207"/>
      <c r="D13" s="119">
        <f>SUM(D4:D12)</f>
        <v>110800</v>
      </c>
      <c r="E13" s="119">
        <f>SUM(E4:E12)</f>
        <v>118203</v>
      </c>
      <c r="F13" s="1268">
        <f>SUM(F4:F12)</f>
        <v>106704</v>
      </c>
      <c r="H13" s="731"/>
    </row>
    <row r="14" spans="1:10" ht="15.75" customHeight="1" collapsed="1" x14ac:dyDescent="0.2">
      <c r="A14" s="1266" t="s">
        <v>225</v>
      </c>
      <c r="B14" s="1706" t="s">
        <v>224</v>
      </c>
      <c r="C14" s="1706"/>
      <c r="D14" s="576">
        <v>0</v>
      </c>
      <c r="E14" s="125">
        <v>0</v>
      </c>
      <c r="F14" s="1269">
        <v>0</v>
      </c>
    </row>
    <row r="15" spans="1:10" ht="15.75" customHeight="1" collapsed="1" x14ac:dyDescent="0.2">
      <c r="A15" s="1266" t="s">
        <v>227</v>
      </c>
      <c r="B15" s="575" t="s">
        <v>226</v>
      </c>
      <c r="C15" s="575"/>
      <c r="D15" s="576">
        <v>11850</v>
      </c>
      <c r="E15" s="125">
        <v>6650</v>
      </c>
      <c r="F15" s="1269">
        <v>11800</v>
      </c>
    </row>
    <row r="16" spans="1:10" ht="15.75" customHeight="1" x14ac:dyDescent="0.2">
      <c r="A16" s="1270" t="s">
        <v>228</v>
      </c>
      <c r="B16" s="575" t="s">
        <v>639</v>
      </c>
      <c r="C16" s="575"/>
      <c r="D16" s="576">
        <v>2000</v>
      </c>
      <c r="E16" s="125">
        <v>1450</v>
      </c>
      <c r="F16" s="1269">
        <v>1500</v>
      </c>
    </row>
    <row r="17" spans="1:6" ht="17.25" customHeight="1" x14ac:dyDescent="0.2">
      <c r="A17" s="1271" t="s">
        <v>229</v>
      </c>
      <c r="B17" s="1706" t="s">
        <v>640</v>
      </c>
      <c r="C17" s="1706"/>
      <c r="D17" s="576">
        <v>800</v>
      </c>
      <c r="E17" s="125">
        <v>2597</v>
      </c>
      <c r="F17" s="1267">
        <v>1000</v>
      </c>
    </row>
    <row r="18" spans="1:6" ht="15.75" x14ac:dyDescent="0.2">
      <c r="A18" s="1272" t="s">
        <v>38</v>
      </c>
      <c r="B18" s="1206" t="s">
        <v>230</v>
      </c>
      <c r="C18" s="1206"/>
      <c r="D18" s="119">
        <f>SUM(D14:D17)</f>
        <v>14650</v>
      </c>
      <c r="E18" s="119">
        <f>SUM(E14:E17)</f>
        <v>10697</v>
      </c>
      <c r="F18" s="1268">
        <f>SUM(F14:F17)</f>
        <v>14300</v>
      </c>
    </row>
    <row r="19" spans="1:6" s="131" customFormat="1" ht="15.75" x14ac:dyDescent="0.25">
      <c r="A19" s="1271"/>
      <c r="B19" s="1208" t="s">
        <v>230</v>
      </c>
      <c r="C19" s="1208"/>
      <c r="D19" s="119">
        <f>D13+D18</f>
        <v>125450</v>
      </c>
      <c r="E19" s="119">
        <f t="shared" ref="E19:F19" si="0">E13+E18</f>
        <v>128900</v>
      </c>
      <c r="F19" s="1268">
        <f t="shared" si="0"/>
        <v>121004</v>
      </c>
    </row>
    <row r="20" spans="1:6" x14ac:dyDescent="0.2">
      <c r="A20" s="1273" t="s">
        <v>49</v>
      </c>
      <c r="B20" s="575"/>
      <c r="C20" s="575"/>
      <c r="D20" s="576"/>
      <c r="E20" s="125"/>
      <c r="F20" s="1269"/>
    </row>
    <row r="21" spans="1:6" s="122" customFormat="1" ht="12" customHeight="1" x14ac:dyDescent="0.2">
      <c r="A21" s="1271" t="s">
        <v>483</v>
      </c>
      <c r="B21" s="1207" t="s">
        <v>231</v>
      </c>
      <c r="C21" s="1207"/>
      <c r="D21" s="119"/>
      <c r="E21" s="125"/>
      <c r="F21" s="1269"/>
    </row>
    <row r="22" spans="1:6" ht="12" customHeight="1" x14ac:dyDescent="0.2">
      <c r="A22" s="1266" t="s">
        <v>217</v>
      </c>
      <c r="B22" s="575" t="s">
        <v>617</v>
      </c>
      <c r="C22" s="575"/>
      <c r="D22" s="576">
        <v>3500</v>
      </c>
      <c r="E22" s="125">
        <v>3500</v>
      </c>
      <c r="F22" s="1269">
        <v>3500</v>
      </c>
    </row>
    <row r="23" spans="1:6" ht="15.75" customHeight="1" x14ac:dyDescent="0.2">
      <c r="A23" s="1271" t="s">
        <v>232</v>
      </c>
      <c r="B23" s="575" t="s">
        <v>648</v>
      </c>
      <c r="C23" s="575"/>
      <c r="D23" s="576">
        <v>9000</v>
      </c>
      <c r="E23" s="576">
        <v>9000</v>
      </c>
      <c r="F23" s="1267">
        <v>9000</v>
      </c>
    </row>
    <row r="24" spans="1:6" ht="14.25" customHeight="1" x14ac:dyDescent="0.2">
      <c r="A24" s="1274" t="s">
        <v>49</v>
      </c>
      <c r="B24" s="575" t="s">
        <v>233</v>
      </c>
      <c r="C24" s="575"/>
      <c r="D24" s="119">
        <f>SUM(D22:D23)</f>
        <v>12500</v>
      </c>
      <c r="E24" s="119">
        <f t="shared" ref="E24:F24" si="1">SUM(E22:E23)</f>
        <v>12500</v>
      </c>
      <c r="F24" s="119">
        <f t="shared" si="1"/>
        <v>12500</v>
      </c>
    </row>
    <row r="25" spans="1:6" s="133" customFormat="1" ht="23.25" customHeight="1" thickBot="1" x14ac:dyDescent="0.3">
      <c r="A25" s="1275" t="s">
        <v>235</v>
      </c>
      <c r="B25" s="1704" t="s">
        <v>234</v>
      </c>
      <c r="C25" s="1704"/>
      <c r="D25" s="1276">
        <f>D24</f>
        <v>12500</v>
      </c>
      <c r="E25" s="1276">
        <f>E24</f>
        <v>12500</v>
      </c>
      <c r="F25" s="1277">
        <f>F24</f>
        <v>12500</v>
      </c>
    </row>
    <row r="26" spans="1:6" ht="15" customHeight="1" x14ac:dyDescent="0.2">
      <c r="B26" s="134"/>
      <c r="D26" s="132"/>
    </row>
  </sheetData>
  <mergeCells count="4">
    <mergeCell ref="B25:C25"/>
    <mergeCell ref="B2:C2"/>
    <mergeCell ref="B14:C14"/>
    <mergeCell ref="B17:C17"/>
  </mergeCells>
  <printOptions horizontalCentered="1" gridLines="1"/>
  <pageMargins left="0.70866141732283472" right="0.70866141732283472" top="0.94488188976377963" bottom="0.74803149606299213" header="0.31496062992125984" footer="0.31496062992125984"/>
  <pageSetup paperSize="9" orientation="landscape" r:id="rId1"/>
  <headerFooter>
    <oddHeader xml:space="preserve">&amp;CEgyéb bevételek&amp;R&amp;8 7. melléklet </oddHeader>
    <oddFooter>&amp;L&amp;8&amp;D&amp;T&amp;C&amp;8&amp;Z&amp;F&amp;R&amp;8&amp;P/&amp;N</oddFooter>
  </headerFooter>
  <rowBreaks count="1" manualBreakCount="1">
    <brk id="20" max="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zoomScaleNormal="100" workbookViewId="0">
      <selection activeCell="F8" sqref="F8"/>
    </sheetView>
  </sheetViews>
  <sheetFormatPr defaultRowHeight="15" x14ac:dyDescent="0.25"/>
  <cols>
    <col min="1" max="1" width="5.28515625" style="100" customWidth="1"/>
    <col min="2" max="2" width="46.7109375" style="100" customWidth="1"/>
    <col min="3" max="3" width="10.7109375" style="103" customWidth="1"/>
    <col min="4" max="5" width="9.140625" style="118" customWidth="1"/>
    <col min="6" max="16384" width="9.140625" style="118"/>
  </cols>
  <sheetData>
    <row r="1" spans="1:5" ht="63.75" x14ac:dyDescent="0.25">
      <c r="A1" s="1475" t="s">
        <v>236</v>
      </c>
      <c r="B1" s="1476" t="s">
        <v>147</v>
      </c>
      <c r="C1" s="1209" t="s">
        <v>946</v>
      </c>
      <c r="D1" s="1209" t="s">
        <v>971</v>
      </c>
      <c r="E1" s="1210" t="s">
        <v>972</v>
      </c>
    </row>
    <row r="2" spans="1:5" ht="15" customHeight="1" x14ac:dyDescent="0.25">
      <c r="A2" s="1477">
        <v>1</v>
      </c>
      <c r="B2" s="136" t="s">
        <v>1004</v>
      </c>
      <c r="C2" s="137"/>
      <c r="D2" s="137"/>
      <c r="E2" s="1478">
        <v>3200</v>
      </c>
    </row>
    <row r="3" spans="1:5" ht="14.25" customHeight="1" x14ac:dyDescent="0.25">
      <c r="A3" s="1477">
        <v>2</v>
      </c>
      <c r="B3" s="136"/>
      <c r="C3" s="106"/>
      <c r="D3" s="106"/>
      <c r="E3" s="1479"/>
    </row>
    <row r="4" spans="1:5" ht="14.25" customHeight="1" x14ac:dyDescent="0.25">
      <c r="A4" s="1477">
        <v>3</v>
      </c>
      <c r="B4" s="136"/>
      <c r="C4" s="107"/>
      <c r="D4" s="107"/>
      <c r="E4" s="1479"/>
    </row>
    <row r="5" spans="1:5" ht="14.25" customHeight="1" x14ac:dyDescent="0.25">
      <c r="A5" s="1477">
        <v>4</v>
      </c>
      <c r="B5" s="136"/>
      <c r="C5" s="107"/>
      <c r="D5" s="107"/>
      <c r="E5" s="1479"/>
    </row>
    <row r="6" spans="1:5" x14ac:dyDescent="0.25">
      <c r="A6" s="1480"/>
      <c r="B6" s="138" t="s">
        <v>152</v>
      </c>
      <c r="C6" s="111">
        <f>SUM(C2:C4)</f>
        <v>0</v>
      </c>
      <c r="D6" s="111">
        <f>SUM(D2:D5)</f>
        <v>0</v>
      </c>
      <c r="E6" s="1213">
        <f>SUM(E2:E4)</f>
        <v>3200</v>
      </c>
    </row>
    <row r="7" spans="1:5" x14ac:dyDescent="0.25">
      <c r="A7" s="1481"/>
      <c r="B7" s="138"/>
      <c r="C7" s="111"/>
      <c r="D7" s="139"/>
      <c r="E7" s="1482"/>
    </row>
    <row r="8" spans="1:5" x14ac:dyDescent="0.25">
      <c r="A8" s="1211"/>
      <c r="B8" s="138" t="s">
        <v>254</v>
      </c>
      <c r="C8" s="111">
        <f>SUM(C6:C7)</f>
        <v>0</v>
      </c>
      <c r="D8" s="111">
        <f>SUM(D6:D7)</f>
        <v>0</v>
      </c>
      <c r="E8" s="1213">
        <f>SUM(E6:E7)</f>
        <v>3200</v>
      </c>
    </row>
    <row r="9" spans="1:5" x14ac:dyDescent="0.25">
      <c r="A9" s="1483"/>
      <c r="B9" s="140"/>
      <c r="C9" s="111"/>
      <c r="D9" s="109"/>
      <c r="E9" s="1212"/>
    </row>
    <row r="10" spans="1:5" ht="15.75" thickBot="1" x14ac:dyDescent="0.3">
      <c r="A10" s="1484"/>
      <c r="B10" s="1485"/>
      <c r="C10" s="1214"/>
      <c r="D10" s="1486"/>
      <c r="E10" s="1487"/>
    </row>
  </sheetData>
  <printOptions horizontalCentered="1" gridLines="1"/>
  <pageMargins left="0.70866141732283472" right="0.70866141732283472" top="1.1417322834645669" bottom="0.74803149606299213" header="0.31496062992125984" footer="0.31496062992125984"/>
  <pageSetup paperSize="9" scale="95" orientation="portrait" r:id="rId1"/>
  <headerFooter>
    <oddHeader>&amp;LIngatlan értékesítés&amp;R8. melléklet</oddHeader>
    <oddFooter>&amp;L&amp;8&amp;D&amp;T&amp;C&amp;8&amp;Z&amp;F&amp;R&amp;8&amp;P/&amp;N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5"/>
  <sheetViews>
    <sheetView topLeftCell="A46" zoomScale="98" zoomScaleNormal="98" zoomScaleSheetLayoutView="100" workbookViewId="0">
      <selection activeCell="H53" sqref="H53"/>
    </sheetView>
  </sheetViews>
  <sheetFormatPr defaultRowHeight="12.75" x14ac:dyDescent="0.2"/>
  <cols>
    <col min="1" max="1" width="9.85546875" style="461" customWidth="1"/>
    <col min="2" max="2" width="58.28515625" style="459" bestFit="1" customWidth="1"/>
    <col min="3" max="3" width="13.140625" style="422" customWidth="1"/>
    <col min="4" max="4" width="14.7109375" style="340" customWidth="1"/>
    <col min="5" max="5" width="15" style="276" customWidth="1"/>
    <col min="6" max="6" width="14" style="422" customWidth="1"/>
    <col min="7" max="7" width="14.42578125" style="340" customWidth="1"/>
    <col min="8" max="8" width="14.7109375" style="276" customWidth="1"/>
    <col min="9" max="9" width="14.28515625" style="340" bestFit="1" customWidth="1"/>
    <col min="10" max="10" width="11.7109375" style="425" customWidth="1"/>
    <col min="11" max="11" width="22.42578125" style="426" customWidth="1"/>
    <col min="12" max="12" width="14.140625" style="426" customWidth="1"/>
    <col min="13" max="16384" width="9.140625" style="340"/>
  </cols>
  <sheetData>
    <row r="1" spans="1:12" s="276" customFormat="1" ht="13.5" customHeight="1" thickBot="1" x14ac:dyDescent="0.25">
      <c r="A1" s="1707" t="s">
        <v>653</v>
      </c>
      <c r="B1" s="1710" t="s">
        <v>147</v>
      </c>
      <c r="C1" s="1713" t="s">
        <v>973</v>
      </c>
      <c r="D1" s="1714"/>
      <c r="E1" s="1715"/>
      <c r="F1" s="1713" t="s">
        <v>974</v>
      </c>
      <c r="G1" s="1714"/>
      <c r="H1" s="1715"/>
      <c r="I1" s="1716" t="s">
        <v>400</v>
      </c>
      <c r="J1" s="1730" t="s">
        <v>401</v>
      </c>
      <c r="K1" s="1727" t="s">
        <v>402</v>
      </c>
      <c r="L1" s="1727" t="s">
        <v>403</v>
      </c>
    </row>
    <row r="2" spans="1:12" s="276" customFormat="1" ht="12.75" customHeight="1" x14ac:dyDescent="0.2">
      <c r="A2" s="1708"/>
      <c r="B2" s="1711"/>
      <c r="C2" s="1719" t="s">
        <v>404</v>
      </c>
      <c r="D2" s="1721" t="s">
        <v>820</v>
      </c>
      <c r="E2" s="1723" t="s">
        <v>821</v>
      </c>
      <c r="F2" s="1719"/>
      <c r="G2" s="1721" t="s">
        <v>956</v>
      </c>
      <c r="H2" s="1723" t="s">
        <v>957</v>
      </c>
      <c r="I2" s="1717"/>
      <c r="J2" s="1731"/>
      <c r="K2" s="1728"/>
      <c r="L2" s="1728"/>
    </row>
    <row r="3" spans="1:12" s="277" customFormat="1" x14ac:dyDescent="0.2">
      <c r="A3" s="1709"/>
      <c r="B3" s="1712"/>
      <c r="C3" s="1720"/>
      <c r="D3" s="1722"/>
      <c r="E3" s="1724"/>
      <c r="F3" s="1720"/>
      <c r="G3" s="1722"/>
      <c r="H3" s="1724"/>
      <c r="I3" s="1718"/>
      <c r="J3" s="1732"/>
      <c r="K3" s="1729"/>
      <c r="L3" s="1729"/>
    </row>
    <row r="4" spans="1:12" s="287" customFormat="1" thickBot="1" x14ac:dyDescent="0.25">
      <c r="A4" s="278">
        <v>1.1000000000000001</v>
      </c>
      <c r="B4" s="279">
        <v>2</v>
      </c>
      <c r="C4" s="280">
        <v>3</v>
      </c>
      <c r="D4" s="281">
        <v>4</v>
      </c>
      <c r="E4" s="282">
        <v>5</v>
      </c>
      <c r="F4" s="280">
        <v>6</v>
      </c>
      <c r="G4" s="281">
        <v>7</v>
      </c>
      <c r="H4" s="282">
        <v>8</v>
      </c>
      <c r="I4" s="283" t="s">
        <v>405</v>
      </c>
      <c r="J4" s="284" t="s">
        <v>406</v>
      </c>
      <c r="K4" s="285">
        <v>12</v>
      </c>
      <c r="L4" s="286">
        <v>13</v>
      </c>
    </row>
    <row r="5" spans="1:12" s="276" customFormat="1" ht="13.5" thickTop="1" x14ac:dyDescent="0.2">
      <c r="A5" s="288" t="s">
        <v>822</v>
      </c>
      <c r="B5" s="289" t="s">
        <v>407</v>
      </c>
      <c r="C5" s="290">
        <v>15.82</v>
      </c>
      <c r="D5" s="291">
        <v>6633500</v>
      </c>
      <c r="E5" s="292">
        <f>C5*D5</f>
        <v>104941970</v>
      </c>
      <c r="F5" s="290">
        <v>20.79</v>
      </c>
      <c r="G5" s="291">
        <v>6994000</v>
      </c>
      <c r="H5" s="292">
        <v>150817722</v>
      </c>
      <c r="I5" s="292">
        <f t="shared" ref="I5:I53" si="0">H5-E5</f>
        <v>45875752</v>
      </c>
      <c r="J5" s="293">
        <f t="shared" ref="J5:J20" si="1">H5/E5</f>
        <v>1.4371535239904492</v>
      </c>
      <c r="K5" s="294"/>
      <c r="L5" s="295"/>
    </row>
    <row r="6" spans="1:12" s="305" customFormat="1" x14ac:dyDescent="0.2">
      <c r="A6" s="296" t="s">
        <v>823</v>
      </c>
      <c r="B6" s="297" t="s">
        <v>408</v>
      </c>
      <c r="C6" s="298">
        <v>373.2</v>
      </c>
      <c r="D6" s="299">
        <v>26000</v>
      </c>
      <c r="E6" s="300">
        <f>C6*D6</f>
        <v>9703200</v>
      </c>
      <c r="F6" s="298">
        <v>373.2</v>
      </c>
      <c r="G6" s="299">
        <v>26000</v>
      </c>
      <c r="H6" s="300">
        <f>F6*G6</f>
        <v>9703200</v>
      </c>
      <c r="I6" s="516">
        <f t="shared" si="0"/>
        <v>0</v>
      </c>
      <c r="J6" s="518">
        <f t="shared" si="1"/>
        <v>1</v>
      </c>
      <c r="K6" s="303"/>
      <c r="L6" s="304"/>
    </row>
    <row r="7" spans="1:12" s="305" customFormat="1" x14ac:dyDescent="0.2">
      <c r="A7" s="296" t="s">
        <v>824</v>
      </c>
      <c r="B7" s="306" t="s">
        <v>409</v>
      </c>
      <c r="C7" s="298"/>
      <c r="D7" s="299"/>
      <c r="E7" s="300">
        <v>16884000</v>
      </c>
      <c r="F7" s="298"/>
      <c r="G7" s="299"/>
      <c r="H7" s="300">
        <v>16884000</v>
      </c>
      <c r="I7" s="516">
        <f t="shared" si="0"/>
        <v>0</v>
      </c>
      <c r="J7" s="518">
        <f t="shared" si="1"/>
        <v>1</v>
      </c>
      <c r="K7" s="307"/>
      <c r="L7" s="304"/>
    </row>
    <row r="8" spans="1:12" s="305" customFormat="1" x14ac:dyDescent="0.2">
      <c r="A8" s="296" t="s">
        <v>825</v>
      </c>
      <c r="B8" s="306" t="s">
        <v>410</v>
      </c>
      <c r="C8" s="298">
        <v>1428.5650000000001</v>
      </c>
      <c r="D8" s="299">
        <v>70</v>
      </c>
      <c r="E8" s="300">
        <f>C8*D8</f>
        <v>99999.55</v>
      </c>
      <c r="F8" s="298"/>
      <c r="G8" s="299"/>
      <c r="H8" s="300"/>
      <c r="I8" s="516">
        <f t="shared" si="0"/>
        <v>-99999.55</v>
      </c>
      <c r="J8" s="518">
        <f t="shared" si="1"/>
        <v>0</v>
      </c>
      <c r="K8" s="307"/>
      <c r="L8" s="304"/>
    </row>
    <row r="9" spans="1:12" s="305" customFormat="1" x14ac:dyDescent="0.2">
      <c r="A9" s="296" t="s">
        <v>826</v>
      </c>
      <c r="B9" s="308" t="s">
        <v>411</v>
      </c>
      <c r="C9" s="309">
        <v>14.546222999999999</v>
      </c>
      <c r="D9" s="299">
        <v>470000</v>
      </c>
      <c r="E9" s="300">
        <f>C9*D9</f>
        <v>6836724.8099999996</v>
      </c>
      <c r="F9" s="298">
        <v>14.546222999999999</v>
      </c>
      <c r="G9" s="299">
        <v>470000</v>
      </c>
      <c r="H9" s="300">
        <f>F9*G9</f>
        <v>6836724.8099999996</v>
      </c>
      <c r="I9" s="516">
        <f t="shared" si="0"/>
        <v>0</v>
      </c>
      <c r="J9" s="518">
        <f t="shared" si="1"/>
        <v>1</v>
      </c>
      <c r="K9" s="310"/>
      <c r="L9" s="304"/>
    </row>
    <row r="10" spans="1:12" s="276" customFormat="1" ht="23.25" customHeight="1" x14ac:dyDescent="0.2">
      <c r="A10" s="311"/>
      <c r="B10" s="312" t="s">
        <v>412</v>
      </c>
      <c r="C10" s="313"/>
      <c r="D10" s="314"/>
      <c r="E10" s="315">
        <f>SUM(E6:E9)</f>
        <v>33523924.359999999</v>
      </c>
      <c r="F10" s="313"/>
      <c r="G10" s="314"/>
      <c r="H10" s="315">
        <f>SUM(H6:H9)</f>
        <v>33423924.809999999</v>
      </c>
      <c r="I10" s="292">
        <f t="shared" si="0"/>
        <v>-99999.550000000745</v>
      </c>
      <c r="J10" s="293">
        <f t="shared" si="1"/>
        <v>0.9970170690959046</v>
      </c>
      <c r="K10" s="316"/>
      <c r="L10" s="304"/>
    </row>
    <row r="11" spans="1:12" s="276" customFormat="1" x14ac:dyDescent="0.2">
      <c r="A11" s="374" t="s">
        <v>827</v>
      </c>
      <c r="B11" s="375" t="s">
        <v>413</v>
      </c>
      <c r="C11" s="317">
        <v>3865</v>
      </c>
      <c r="D11" s="318">
        <v>2780.5405000000001</v>
      </c>
      <c r="E11" s="1395">
        <v>10749200</v>
      </c>
      <c r="F11" s="317"/>
      <c r="G11" s="318"/>
      <c r="H11" s="516">
        <v>10682000</v>
      </c>
      <c r="I11" s="292">
        <f t="shared" si="0"/>
        <v>-67200</v>
      </c>
      <c r="J11" s="293">
        <f t="shared" si="1"/>
        <v>0.99374837197186772</v>
      </c>
      <c r="K11" s="294"/>
      <c r="L11" s="319"/>
    </row>
    <row r="12" spans="1:12" s="276" customFormat="1" x14ac:dyDescent="0.2">
      <c r="A12" s="1396" t="s">
        <v>828</v>
      </c>
      <c r="B12" s="1397" t="s">
        <v>173</v>
      </c>
      <c r="C12" s="320">
        <v>63</v>
      </c>
      <c r="D12" s="321">
        <v>2550</v>
      </c>
      <c r="E12" s="1395">
        <f>C12*D12</f>
        <v>160650</v>
      </c>
      <c r="F12" s="320"/>
      <c r="G12" s="321"/>
      <c r="H12" s="1395">
        <v>175950</v>
      </c>
      <c r="I12" s="292">
        <f t="shared" si="0"/>
        <v>15300</v>
      </c>
      <c r="J12" s="293">
        <f t="shared" si="1"/>
        <v>1.0952380952380953</v>
      </c>
      <c r="K12" s="322"/>
      <c r="L12" s="322"/>
    </row>
    <row r="13" spans="1:12" s="276" customFormat="1" x14ac:dyDescent="0.2">
      <c r="A13" s="1398" t="s">
        <v>5</v>
      </c>
      <c r="B13" s="1397" t="s">
        <v>414</v>
      </c>
      <c r="C13" s="320">
        <v>5</v>
      </c>
      <c r="D13" s="321">
        <v>100</v>
      </c>
      <c r="E13" s="1395">
        <f>C13*D13</f>
        <v>500</v>
      </c>
      <c r="F13" s="320"/>
      <c r="G13" s="321"/>
      <c r="H13" s="1395">
        <f>F13*G13</f>
        <v>0</v>
      </c>
      <c r="I13" s="292">
        <f t="shared" si="0"/>
        <v>-500</v>
      </c>
      <c r="J13" s="293">
        <f t="shared" si="1"/>
        <v>0</v>
      </c>
      <c r="K13" s="316"/>
      <c r="L13" s="324"/>
    </row>
    <row r="14" spans="1:12" s="276" customFormat="1" x14ac:dyDescent="0.2">
      <c r="A14" s="1399" t="s">
        <v>777</v>
      </c>
      <c r="B14" s="334" t="s">
        <v>615</v>
      </c>
      <c r="C14" s="675"/>
      <c r="D14" s="676"/>
      <c r="E14" s="1400">
        <v>3610011</v>
      </c>
      <c r="F14" s="675"/>
      <c r="G14" s="676"/>
      <c r="H14" s="1400">
        <v>9087000</v>
      </c>
      <c r="I14" s="292"/>
      <c r="J14" s="293"/>
      <c r="K14" s="677"/>
      <c r="L14" s="304"/>
    </row>
    <row r="15" spans="1:12" s="276" customFormat="1" ht="13.5" thickBot="1" x14ac:dyDescent="0.25">
      <c r="A15" s="1405" t="s">
        <v>778</v>
      </c>
      <c r="B15" s="1406" t="s">
        <v>829</v>
      </c>
      <c r="C15" s="321"/>
      <c r="D15" s="321"/>
      <c r="E15" s="321">
        <v>6410000</v>
      </c>
      <c r="F15" s="321"/>
      <c r="G15" s="321"/>
      <c r="H15" s="321">
        <v>6410000</v>
      </c>
      <c r="I15" s="1401"/>
      <c r="J15" s="293"/>
      <c r="K15" s="677"/>
      <c r="L15" s="304"/>
    </row>
    <row r="16" spans="1:12" s="276" customFormat="1" ht="24.75" thickBot="1" x14ac:dyDescent="0.25">
      <c r="A16" s="1402" t="s">
        <v>830</v>
      </c>
      <c r="B16" s="412" t="s">
        <v>415</v>
      </c>
      <c r="C16" s="1403"/>
      <c r="D16" s="413"/>
      <c r="E16" s="1404">
        <f>E5+E10+E11+E12+E13+E14+E15</f>
        <v>159396255.36000001</v>
      </c>
      <c r="F16" s="1403"/>
      <c r="G16" s="413"/>
      <c r="H16" s="1404">
        <f>H5+H10+H11+H12+H13+H14+H15</f>
        <v>210596596.81</v>
      </c>
      <c r="I16" s="292">
        <f t="shared" si="0"/>
        <v>51200341.449999988</v>
      </c>
      <c r="J16" s="293">
        <f t="shared" si="1"/>
        <v>1.3212142050286118</v>
      </c>
      <c r="K16" s="331"/>
      <c r="L16" s="332"/>
    </row>
    <row r="17" spans="1:12" x14ac:dyDescent="0.2">
      <c r="A17" s="333" t="s">
        <v>832</v>
      </c>
      <c r="B17" s="334" t="s">
        <v>631</v>
      </c>
      <c r="C17" s="335">
        <v>29.6</v>
      </c>
      <c r="D17" s="336">
        <v>8372000</v>
      </c>
      <c r="E17" s="337">
        <f t="shared" ref="E17:E20" si="2">C17*D17</f>
        <v>247811200</v>
      </c>
      <c r="F17" s="335">
        <v>30.9</v>
      </c>
      <c r="G17" s="336">
        <v>10147000</v>
      </c>
      <c r="H17" s="337">
        <f t="shared" ref="H17:H20" si="3">F17*G17</f>
        <v>313542300</v>
      </c>
      <c r="I17" s="516">
        <f t="shared" si="0"/>
        <v>65731100</v>
      </c>
      <c r="J17" s="518">
        <f t="shared" si="1"/>
        <v>1.2652466878010356</v>
      </c>
      <c r="K17" s="338"/>
      <c r="L17" s="339"/>
    </row>
    <row r="18" spans="1:12" x14ac:dyDescent="0.2">
      <c r="A18" s="333" t="s">
        <v>833</v>
      </c>
      <c r="B18" s="334" t="s">
        <v>632</v>
      </c>
      <c r="C18" s="674">
        <v>20</v>
      </c>
      <c r="D18" s="336">
        <v>5268000</v>
      </c>
      <c r="E18" s="337">
        <f t="shared" si="2"/>
        <v>105360000</v>
      </c>
      <c r="F18" s="335">
        <v>20</v>
      </c>
      <c r="G18" s="336">
        <v>5268000</v>
      </c>
      <c r="H18" s="337">
        <f t="shared" si="3"/>
        <v>105360000</v>
      </c>
      <c r="I18" s="516">
        <f t="shared" si="0"/>
        <v>0</v>
      </c>
      <c r="J18" s="518">
        <f t="shared" si="1"/>
        <v>1</v>
      </c>
      <c r="K18" s="338"/>
      <c r="L18" s="341"/>
    </row>
    <row r="19" spans="1:12" ht="36" customHeight="1" x14ac:dyDescent="0.2">
      <c r="A19" s="333" t="s">
        <v>834</v>
      </c>
      <c r="B19" s="334" t="s">
        <v>630</v>
      </c>
      <c r="C19" s="335">
        <v>10</v>
      </c>
      <c r="D19" s="336">
        <v>717000</v>
      </c>
      <c r="E19" s="337">
        <f t="shared" si="2"/>
        <v>7170000</v>
      </c>
      <c r="F19" s="335">
        <v>10</v>
      </c>
      <c r="G19" s="336">
        <v>869000</v>
      </c>
      <c r="H19" s="337">
        <f t="shared" si="3"/>
        <v>8690000</v>
      </c>
      <c r="I19" s="516">
        <f t="shared" si="0"/>
        <v>1520000</v>
      </c>
      <c r="J19" s="302">
        <f t="shared" si="1"/>
        <v>1.2119944211994422</v>
      </c>
      <c r="K19" s="342"/>
      <c r="L19" s="341"/>
    </row>
    <row r="20" spans="1:12" ht="24" x14ac:dyDescent="0.2">
      <c r="A20" s="333" t="s">
        <v>835</v>
      </c>
      <c r="B20" s="334" t="s">
        <v>416</v>
      </c>
      <c r="C20" s="335">
        <v>1</v>
      </c>
      <c r="D20" s="336">
        <v>2674000</v>
      </c>
      <c r="E20" s="337">
        <f t="shared" si="2"/>
        <v>2674000</v>
      </c>
      <c r="F20" s="335">
        <v>1</v>
      </c>
      <c r="G20" s="336">
        <v>3241000</v>
      </c>
      <c r="H20" s="337">
        <f t="shared" si="3"/>
        <v>3241000</v>
      </c>
      <c r="I20" s="516">
        <f t="shared" si="0"/>
        <v>567000</v>
      </c>
      <c r="J20" s="302">
        <f t="shared" si="1"/>
        <v>1.212041884816754</v>
      </c>
      <c r="K20" s="342"/>
      <c r="L20" s="341"/>
    </row>
    <row r="21" spans="1:12" s="348" customFormat="1" x14ac:dyDescent="0.2">
      <c r="A21" s="343"/>
      <c r="B21" s="344" t="s">
        <v>417</v>
      </c>
      <c r="C21" s="345"/>
      <c r="D21" s="346"/>
      <c r="E21" s="347">
        <f>E17+E18+E19+E20</f>
        <v>363015200</v>
      </c>
      <c r="F21" s="345"/>
      <c r="G21" s="346"/>
      <c r="H21" s="347">
        <f>SUM(H17:H20)</f>
        <v>430833300</v>
      </c>
      <c r="I21" s="292">
        <f t="shared" si="0"/>
        <v>67818100</v>
      </c>
      <c r="J21" s="302">
        <f>H21/E21</f>
        <v>1.1868188990433459</v>
      </c>
      <c r="K21" s="338"/>
      <c r="L21" s="341"/>
    </row>
    <row r="22" spans="1:12" x14ac:dyDescent="0.2">
      <c r="A22" s="333" t="s">
        <v>10</v>
      </c>
      <c r="B22" s="334" t="s">
        <v>418</v>
      </c>
      <c r="C22" s="335">
        <v>331</v>
      </c>
      <c r="D22" s="336">
        <v>172374</v>
      </c>
      <c r="E22" s="337">
        <f>C22*D22</f>
        <v>57055794</v>
      </c>
      <c r="F22" s="335">
        <v>336</v>
      </c>
      <c r="G22" s="336">
        <v>172374</v>
      </c>
      <c r="H22" s="337">
        <f>F22*G22</f>
        <v>57917664</v>
      </c>
      <c r="I22" s="516">
        <f t="shared" si="0"/>
        <v>861870</v>
      </c>
      <c r="J22" s="302">
        <f>H22/E22</f>
        <v>1.0151057401812689</v>
      </c>
      <c r="K22" s="338"/>
      <c r="L22" s="341"/>
    </row>
    <row r="23" spans="1:12" x14ac:dyDescent="0.2">
      <c r="A23" s="333" t="s">
        <v>836</v>
      </c>
      <c r="B23" s="334" t="s">
        <v>831</v>
      </c>
      <c r="C23" s="335"/>
      <c r="D23" s="336"/>
      <c r="E23" s="337"/>
      <c r="F23" s="335"/>
      <c r="G23" s="336"/>
      <c r="H23" s="337">
        <v>0</v>
      </c>
      <c r="I23" s="516"/>
      <c r="J23" s="302"/>
      <c r="K23" s="338"/>
      <c r="L23" s="341"/>
    </row>
    <row r="24" spans="1:12" s="348" customFormat="1" x14ac:dyDescent="0.2">
      <c r="A24" s="288"/>
      <c r="B24" s="375" t="s">
        <v>419</v>
      </c>
      <c r="C24" s="1407"/>
      <c r="D24" s="1408"/>
      <c r="E24" s="378">
        <f>SUM(E22:E23)</f>
        <v>57055794</v>
      </c>
      <c r="F24" s="1407"/>
      <c r="G24" s="1408"/>
      <c r="H24" s="378">
        <f>SUM(H22:H23)</f>
        <v>57917664</v>
      </c>
      <c r="I24" s="292">
        <f t="shared" si="0"/>
        <v>861870</v>
      </c>
      <c r="J24" s="302">
        <f>H24/E24</f>
        <v>1.0151057401812689</v>
      </c>
      <c r="K24" s="351"/>
      <c r="L24" s="352"/>
    </row>
    <row r="25" spans="1:12" s="357" customFormat="1" ht="13.5" thickBot="1" x14ac:dyDescent="0.25">
      <c r="A25" s="353"/>
      <c r="B25" s="354" t="s">
        <v>420</v>
      </c>
      <c r="C25" s="335">
        <v>28.936399999999999</v>
      </c>
      <c r="D25" s="336"/>
      <c r="E25" s="349">
        <f>C25*D25</f>
        <v>0</v>
      </c>
      <c r="F25" s="335">
        <v>28.936399999999999</v>
      </c>
      <c r="G25" s="336"/>
      <c r="H25" s="349">
        <f>F25*G25</f>
        <v>0</v>
      </c>
      <c r="I25" s="292">
        <f t="shared" si="0"/>
        <v>0</v>
      </c>
      <c r="J25" s="302"/>
      <c r="K25" s="355"/>
      <c r="L25" s="356"/>
    </row>
    <row r="26" spans="1:12" s="276" customFormat="1" ht="23.25" thickBot="1" x14ac:dyDescent="0.25">
      <c r="A26" s="325" t="s">
        <v>840</v>
      </c>
      <c r="B26" s="326" t="s">
        <v>421</v>
      </c>
      <c r="C26" s="327"/>
      <c r="D26" s="328"/>
      <c r="E26" s="328">
        <f>E21+E24+E25</f>
        <v>420070994</v>
      </c>
      <c r="F26" s="327"/>
      <c r="G26" s="328"/>
      <c r="H26" s="328">
        <f>H21+H24+H25</f>
        <v>488750964</v>
      </c>
      <c r="I26" s="292">
        <f t="shared" si="0"/>
        <v>68679970</v>
      </c>
      <c r="J26" s="519">
        <f t="shared" ref="J26:J38" si="4">H26/E26</f>
        <v>1.1634961018041632</v>
      </c>
      <c r="K26" s="331"/>
      <c r="L26" s="332"/>
    </row>
    <row r="27" spans="1:12" x14ac:dyDescent="0.2">
      <c r="A27" s="333" t="s">
        <v>841</v>
      </c>
      <c r="B27" s="334" t="s">
        <v>164</v>
      </c>
      <c r="C27" s="323"/>
      <c r="D27" s="336"/>
      <c r="E27" s="347">
        <v>32791000</v>
      </c>
      <c r="F27" s="323"/>
      <c r="G27" s="336"/>
      <c r="H27" s="347">
        <v>32695000</v>
      </c>
      <c r="I27" s="292">
        <f t="shared" si="0"/>
        <v>-96000</v>
      </c>
      <c r="J27" s="302">
        <f t="shared" si="4"/>
        <v>0.99707236741788907</v>
      </c>
      <c r="K27" s="358"/>
      <c r="L27" s="359"/>
    </row>
    <row r="28" spans="1:12" ht="24" x14ac:dyDescent="0.2">
      <c r="A28" s="333" t="s">
        <v>842</v>
      </c>
      <c r="B28" s="334" t="s">
        <v>599</v>
      </c>
      <c r="C28" s="360">
        <v>2</v>
      </c>
      <c r="D28" s="336">
        <v>6643100</v>
      </c>
      <c r="E28" s="337">
        <f>C28*D28</f>
        <v>13286200</v>
      </c>
      <c r="F28" s="360"/>
      <c r="G28" s="336">
        <v>7140000</v>
      </c>
      <c r="H28" s="337">
        <v>7140000</v>
      </c>
      <c r="I28" s="516">
        <f t="shared" si="0"/>
        <v>-6146200</v>
      </c>
      <c r="J28" s="302">
        <f t="shared" si="4"/>
        <v>0.53739970796766567</v>
      </c>
      <c r="K28" s="358"/>
      <c r="L28" s="361"/>
    </row>
    <row r="29" spans="1:12" x14ac:dyDescent="0.2">
      <c r="A29" s="333"/>
      <c r="B29" s="344" t="s">
        <v>422</v>
      </c>
      <c r="C29" s="362"/>
      <c r="D29" s="346"/>
      <c r="E29" s="347">
        <f>SUM(E28:E28)</f>
        <v>13286200</v>
      </c>
      <c r="F29" s="362"/>
      <c r="G29" s="346"/>
      <c r="H29" s="347">
        <f>SUM(H28:H28)</f>
        <v>7140000</v>
      </c>
      <c r="I29" s="292">
        <f t="shared" si="0"/>
        <v>-6146200</v>
      </c>
      <c r="J29" s="302">
        <f t="shared" si="4"/>
        <v>0.53739970796766567</v>
      </c>
      <c r="K29" s="358"/>
      <c r="L29" s="361"/>
    </row>
    <row r="30" spans="1:12" x14ac:dyDescent="0.2">
      <c r="A30" s="333" t="s">
        <v>843</v>
      </c>
      <c r="B30" s="334" t="s">
        <v>423</v>
      </c>
      <c r="C30" s="323">
        <v>100</v>
      </c>
      <c r="D30" s="336">
        <v>84860</v>
      </c>
      <c r="E30" s="337">
        <f>C30*D30</f>
        <v>8486000</v>
      </c>
      <c r="F30" s="323">
        <v>100</v>
      </c>
      <c r="G30" s="336">
        <v>88520</v>
      </c>
      <c r="H30" s="337">
        <f t="shared" ref="H30:H38" si="5">F30*G30</f>
        <v>8852000</v>
      </c>
      <c r="I30" s="516">
        <f t="shared" si="0"/>
        <v>366000</v>
      </c>
      <c r="J30" s="302">
        <f t="shared" si="4"/>
        <v>1.0431298609474429</v>
      </c>
      <c r="K30" s="358"/>
      <c r="L30" s="361"/>
    </row>
    <row r="31" spans="1:12" x14ac:dyDescent="0.2">
      <c r="A31" s="333" t="s">
        <v>844</v>
      </c>
      <c r="B31" s="334" t="s">
        <v>845</v>
      </c>
      <c r="C31" s="323">
        <v>0</v>
      </c>
      <c r="D31" s="336">
        <v>25000</v>
      </c>
      <c r="E31" s="337">
        <f>C31*D31</f>
        <v>0</v>
      </c>
      <c r="F31" s="323">
        <v>0</v>
      </c>
      <c r="G31" s="336">
        <v>25000</v>
      </c>
      <c r="H31" s="337">
        <f t="shared" si="5"/>
        <v>0</v>
      </c>
      <c r="I31" s="516">
        <f t="shared" si="0"/>
        <v>0</v>
      </c>
      <c r="J31" s="302" t="e">
        <f t="shared" si="4"/>
        <v>#DIV/0!</v>
      </c>
      <c r="K31" s="358"/>
      <c r="L31" s="361"/>
    </row>
    <row r="32" spans="1:12" x14ac:dyDescent="0.2">
      <c r="A32" s="333" t="s">
        <v>847</v>
      </c>
      <c r="B32" s="334" t="s">
        <v>846</v>
      </c>
      <c r="C32" s="323">
        <v>51</v>
      </c>
      <c r="D32" s="336">
        <v>783310</v>
      </c>
      <c r="E32" s="337">
        <f>C32*D32</f>
        <v>39948810</v>
      </c>
      <c r="F32" s="323">
        <v>51</v>
      </c>
      <c r="G32" s="336">
        <v>842600</v>
      </c>
      <c r="H32" s="337">
        <f t="shared" si="5"/>
        <v>42972600</v>
      </c>
      <c r="I32" s="516">
        <f t="shared" si="0"/>
        <v>3023790</v>
      </c>
      <c r="J32" s="302">
        <f t="shared" si="4"/>
        <v>1.0756916163460188</v>
      </c>
      <c r="K32" s="358"/>
      <c r="L32" s="361"/>
    </row>
    <row r="33" spans="1:12" x14ac:dyDescent="0.2">
      <c r="A33" s="333" t="s">
        <v>848</v>
      </c>
      <c r="B33" s="334" t="s">
        <v>424</v>
      </c>
      <c r="C33" s="323">
        <v>20</v>
      </c>
      <c r="D33" s="336">
        <v>524740</v>
      </c>
      <c r="E33" s="337">
        <f>C33*D33</f>
        <v>10494800</v>
      </c>
      <c r="F33" s="323">
        <v>19</v>
      </c>
      <c r="G33" s="336">
        <v>558800</v>
      </c>
      <c r="H33" s="337">
        <f t="shared" si="5"/>
        <v>10617200</v>
      </c>
      <c r="I33" s="516">
        <f t="shared" si="0"/>
        <v>122400</v>
      </c>
      <c r="J33" s="302">
        <f t="shared" si="4"/>
        <v>1.0116629187788237</v>
      </c>
      <c r="K33" s="358"/>
      <c r="L33" s="361"/>
    </row>
    <row r="34" spans="1:12" x14ac:dyDescent="0.2">
      <c r="A34" s="333" t="s">
        <v>849</v>
      </c>
      <c r="B34" s="334" t="s">
        <v>837</v>
      </c>
      <c r="C34" s="323">
        <v>7</v>
      </c>
      <c r="D34" s="336">
        <v>1069050</v>
      </c>
      <c r="E34" s="337">
        <f t="shared" ref="E34:E38" si="6">C34*D34</f>
        <v>7483350</v>
      </c>
      <c r="F34" s="323">
        <v>8</v>
      </c>
      <c r="G34" s="336">
        <v>1119800</v>
      </c>
      <c r="H34" s="337">
        <f t="shared" si="5"/>
        <v>8958400</v>
      </c>
      <c r="I34" s="516">
        <f t="shared" si="0"/>
        <v>1475050</v>
      </c>
      <c r="J34" s="302">
        <f t="shared" si="4"/>
        <v>1.1971109195747893</v>
      </c>
      <c r="K34" s="358"/>
      <c r="L34" s="361"/>
    </row>
    <row r="35" spans="1:12" ht="17.25" customHeight="1" x14ac:dyDescent="0.2">
      <c r="A35" s="333" t="s">
        <v>852</v>
      </c>
      <c r="B35" s="334" t="s">
        <v>838</v>
      </c>
      <c r="C35" s="323">
        <v>6</v>
      </c>
      <c r="D35" s="336">
        <v>6838000</v>
      </c>
      <c r="E35" s="337">
        <f t="shared" si="6"/>
        <v>41028000</v>
      </c>
      <c r="F35" s="323">
        <v>5.3</v>
      </c>
      <c r="G35" s="336">
        <v>7338000</v>
      </c>
      <c r="H35" s="337">
        <f t="shared" si="5"/>
        <v>38891400</v>
      </c>
      <c r="I35" s="516">
        <f t="shared" si="0"/>
        <v>-2136600</v>
      </c>
      <c r="J35" s="302">
        <f t="shared" si="4"/>
        <v>0.9479233694062591</v>
      </c>
      <c r="K35" s="358"/>
      <c r="L35" s="361"/>
    </row>
    <row r="36" spans="1:12" ht="17.25" customHeight="1" x14ac:dyDescent="0.2">
      <c r="A36" s="333" t="s">
        <v>853</v>
      </c>
      <c r="B36" s="334" t="s">
        <v>839</v>
      </c>
      <c r="C36" s="323">
        <v>0</v>
      </c>
      <c r="D36" s="336">
        <v>0</v>
      </c>
      <c r="E36" s="337">
        <f t="shared" si="6"/>
        <v>0</v>
      </c>
      <c r="F36" s="323">
        <v>0</v>
      </c>
      <c r="G36" s="336">
        <v>0</v>
      </c>
      <c r="H36" s="337">
        <f t="shared" si="5"/>
        <v>0</v>
      </c>
      <c r="I36" s="516">
        <f t="shared" si="0"/>
        <v>0</v>
      </c>
      <c r="J36" s="302" t="e">
        <f t="shared" si="4"/>
        <v>#DIV/0!</v>
      </c>
      <c r="K36" s="358"/>
      <c r="L36" s="361"/>
    </row>
    <row r="37" spans="1:12" ht="17.25" customHeight="1" x14ac:dyDescent="0.2">
      <c r="A37" s="333" t="s">
        <v>850</v>
      </c>
      <c r="B37" s="334" t="s">
        <v>604</v>
      </c>
      <c r="C37" s="323">
        <v>1</v>
      </c>
      <c r="D37" s="336">
        <v>3000000</v>
      </c>
      <c r="E37" s="337">
        <f t="shared" si="6"/>
        <v>3000000</v>
      </c>
      <c r="F37" s="323">
        <v>1</v>
      </c>
      <c r="G37" s="336">
        <v>3000000</v>
      </c>
      <c r="H37" s="337">
        <f t="shared" si="5"/>
        <v>3000000</v>
      </c>
      <c r="I37" s="516">
        <f t="shared" si="0"/>
        <v>0</v>
      </c>
      <c r="J37" s="302">
        <f t="shared" si="4"/>
        <v>1</v>
      </c>
      <c r="K37" s="358"/>
      <c r="L37" s="361"/>
    </row>
    <row r="38" spans="1:12" ht="17.25" customHeight="1" x14ac:dyDescent="0.2">
      <c r="A38" s="333" t="s">
        <v>851</v>
      </c>
      <c r="B38" s="334" t="s">
        <v>605</v>
      </c>
      <c r="C38" s="323">
        <v>3000</v>
      </c>
      <c r="D38" s="336">
        <v>4220</v>
      </c>
      <c r="E38" s="337">
        <f t="shared" si="6"/>
        <v>12660000</v>
      </c>
      <c r="F38" s="323">
        <v>3000</v>
      </c>
      <c r="G38" s="336">
        <v>4470</v>
      </c>
      <c r="H38" s="337">
        <f t="shared" si="5"/>
        <v>13410000</v>
      </c>
      <c r="I38" s="516">
        <f t="shared" si="0"/>
        <v>750000</v>
      </c>
      <c r="J38" s="302">
        <f t="shared" si="4"/>
        <v>1.0592417061611374</v>
      </c>
      <c r="K38" s="358"/>
      <c r="L38" s="361"/>
    </row>
    <row r="39" spans="1:12" ht="17.25" customHeight="1" thickBot="1" x14ac:dyDescent="0.25">
      <c r="A39" s="363"/>
      <c r="B39" s="364" t="s">
        <v>425</v>
      </c>
      <c r="C39" s="365"/>
      <c r="D39" s="366"/>
      <c r="E39" s="367">
        <f>E27+E29+E30+E31+E32+E33+E34+E35+E36+E37+E38</f>
        <v>169178160</v>
      </c>
      <c r="F39" s="365"/>
      <c r="G39" s="366"/>
      <c r="H39" s="367">
        <f>H27+H29+H30+H31+H32+H33+H34+H35+H36+H37+H38</f>
        <v>166536600</v>
      </c>
      <c r="I39" s="292">
        <f t="shared" si="0"/>
        <v>-2641560</v>
      </c>
      <c r="J39" s="368">
        <f t="shared" ref="J39:J46" si="7">H39/E39</f>
        <v>0.98438592782898215</v>
      </c>
      <c r="K39" s="369"/>
      <c r="L39" s="370"/>
    </row>
    <row r="40" spans="1:12" ht="13.5" thickBot="1" x14ac:dyDescent="0.25">
      <c r="A40" s="333" t="s">
        <v>854</v>
      </c>
      <c r="B40" s="334" t="s">
        <v>426</v>
      </c>
      <c r="C40" s="371">
        <v>8</v>
      </c>
      <c r="D40" s="372">
        <v>72489000</v>
      </c>
      <c r="E40" s="337">
        <v>57991200</v>
      </c>
      <c r="F40" s="371">
        <v>8</v>
      </c>
      <c r="G40" s="372">
        <v>7791200</v>
      </c>
      <c r="H40" s="337">
        <f>F40*G40</f>
        <v>62329600</v>
      </c>
      <c r="I40" s="516">
        <f t="shared" si="0"/>
        <v>4338400</v>
      </c>
      <c r="J40" s="520">
        <f t="shared" si="7"/>
        <v>1.0748113506876906</v>
      </c>
      <c r="K40" s="339"/>
      <c r="L40" s="373"/>
    </row>
    <row r="41" spans="1:12" ht="18.75" customHeight="1" thickBot="1" x14ac:dyDescent="0.25">
      <c r="A41" s="374" t="s">
        <v>855</v>
      </c>
      <c r="B41" s="375" t="s">
        <v>427</v>
      </c>
      <c r="C41" s="376"/>
      <c r="D41" s="377"/>
      <c r="E41" s="378">
        <v>1009074</v>
      </c>
      <c r="F41" s="376"/>
      <c r="G41" s="377"/>
      <c r="H41" s="378">
        <v>0</v>
      </c>
      <c r="I41" s="516">
        <f t="shared" si="0"/>
        <v>-1009074</v>
      </c>
      <c r="J41" s="520"/>
      <c r="K41" s="352"/>
      <c r="L41" s="379"/>
    </row>
    <row r="42" spans="1:12" ht="13.5" thickBot="1" x14ac:dyDescent="0.25">
      <c r="A42" s="363"/>
      <c r="B42" s="364" t="s">
        <v>428</v>
      </c>
      <c r="C42" s="365"/>
      <c r="D42" s="366"/>
      <c r="E42" s="367">
        <f>SUM(E40:E41)</f>
        <v>59000274</v>
      </c>
      <c r="F42" s="365"/>
      <c r="G42" s="366"/>
      <c r="H42" s="367">
        <f>SUM(H40:H41)</f>
        <v>62329600</v>
      </c>
      <c r="I42" s="292">
        <f t="shared" si="0"/>
        <v>3329326</v>
      </c>
      <c r="J42" s="368">
        <f t="shared" si="7"/>
        <v>1.0564289921772227</v>
      </c>
      <c r="K42" s="369"/>
      <c r="L42" s="380"/>
    </row>
    <row r="43" spans="1:12" ht="19.5" customHeight="1" thickBot="1" x14ac:dyDescent="0.25">
      <c r="A43" s="333" t="s">
        <v>859</v>
      </c>
      <c r="B43" s="334" t="s">
        <v>856</v>
      </c>
      <c r="C43" s="301">
        <v>7.94</v>
      </c>
      <c r="D43" s="336">
        <v>3620000</v>
      </c>
      <c r="E43" s="337">
        <f>C43*D43</f>
        <v>28742800</v>
      </c>
      <c r="F43" s="301">
        <v>7.94</v>
      </c>
      <c r="G43" s="336">
        <v>3924000</v>
      </c>
      <c r="H43" s="337">
        <f>F43*G43</f>
        <v>31156560</v>
      </c>
      <c r="I43" s="516">
        <f t="shared" si="0"/>
        <v>2413760</v>
      </c>
      <c r="J43" s="520">
        <f t="shared" si="7"/>
        <v>1.0839779005524861</v>
      </c>
      <c r="K43" s="339"/>
      <c r="L43" s="341"/>
    </row>
    <row r="44" spans="1:12" ht="14.25" customHeight="1" thickBot="1" x14ac:dyDescent="0.25">
      <c r="A44" s="333" t="s">
        <v>860</v>
      </c>
      <c r="B44" s="334" t="s">
        <v>857</v>
      </c>
      <c r="C44" s="323"/>
      <c r="D44" s="336"/>
      <c r="E44" s="337">
        <v>27969312</v>
      </c>
      <c r="F44" s="323"/>
      <c r="G44" s="336"/>
      <c r="H44" s="337">
        <v>36291849</v>
      </c>
      <c r="I44" s="516">
        <f t="shared" si="0"/>
        <v>8322537</v>
      </c>
      <c r="J44" s="520">
        <f t="shared" si="7"/>
        <v>1.2975595895959113</v>
      </c>
      <c r="K44" s="352"/>
      <c r="L44" s="352"/>
    </row>
    <row r="45" spans="1:12" ht="14.25" customHeight="1" thickBot="1" x14ac:dyDescent="0.25">
      <c r="A45" s="333" t="s">
        <v>861</v>
      </c>
      <c r="B45" s="334" t="s">
        <v>858</v>
      </c>
      <c r="C45" s="323">
        <v>1874</v>
      </c>
      <c r="D45" s="336">
        <v>542</v>
      </c>
      <c r="E45" s="337">
        <v>992142</v>
      </c>
      <c r="F45" s="323">
        <v>1637</v>
      </c>
      <c r="G45" s="336">
        <v>513</v>
      </c>
      <c r="H45" s="337">
        <v>839781</v>
      </c>
      <c r="I45" s="516"/>
      <c r="J45" s="520"/>
      <c r="K45" s="338"/>
      <c r="L45" s="341"/>
    </row>
    <row r="46" spans="1:12" s="276" customFormat="1" ht="17.25" customHeight="1" thickBot="1" x14ac:dyDescent="0.25">
      <c r="A46" s="363"/>
      <c r="B46" s="364" t="s">
        <v>429</v>
      </c>
      <c r="C46" s="365"/>
      <c r="D46" s="366"/>
      <c r="E46" s="367">
        <f>SUM(E43:E45)</f>
        <v>57704254</v>
      </c>
      <c r="F46" s="365"/>
      <c r="G46" s="366"/>
      <c r="H46" s="367">
        <f>SUM(H43:H45)</f>
        <v>68288190</v>
      </c>
      <c r="I46" s="292">
        <f t="shared" si="0"/>
        <v>10583936</v>
      </c>
      <c r="J46" s="368">
        <f t="shared" si="7"/>
        <v>1.1834169106492565</v>
      </c>
      <c r="K46" s="369"/>
      <c r="L46" s="380"/>
    </row>
    <row r="47" spans="1:12" s="389" customFormat="1" ht="13.5" thickBot="1" x14ac:dyDescent="0.25">
      <c r="A47" s="381"/>
      <c r="B47" s="382"/>
      <c r="C47" s="383"/>
      <c r="D47" s="384"/>
      <c r="E47" s="385"/>
      <c r="F47" s="383"/>
      <c r="G47" s="384"/>
      <c r="H47" s="385"/>
      <c r="I47" s="292">
        <f t="shared" si="0"/>
        <v>0</v>
      </c>
      <c r="J47" s="386"/>
      <c r="K47" s="387"/>
      <c r="L47" s="388"/>
    </row>
    <row r="48" spans="1:12" s="276" customFormat="1" ht="24.75" thickBot="1" x14ac:dyDescent="0.25">
      <c r="A48" s="325" t="s">
        <v>430</v>
      </c>
      <c r="B48" s="326" t="s">
        <v>431</v>
      </c>
      <c r="C48" s="327"/>
      <c r="D48" s="328"/>
      <c r="E48" s="328">
        <f>E39+E42+E46+E47</f>
        <v>285882688</v>
      </c>
      <c r="F48" s="327"/>
      <c r="G48" s="328"/>
      <c r="H48" s="328">
        <f>H39+H42+H46+H47</f>
        <v>297154390</v>
      </c>
      <c r="I48" s="292">
        <f t="shared" si="0"/>
        <v>11271702</v>
      </c>
      <c r="J48" s="330">
        <f>H48/E48</f>
        <v>1.0394277179875964</v>
      </c>
      <c r="K48" s="331"/>
      <c r="L48" s="332"/>
    </row>
    <row r="49" spans="1:12" ht="19.5" customHeight="1" thickBot="1" x14ac:dyDescent="0.25">
      <c r="A49" s="390" t="s">
        <v>432</v>
      </c>
      <c r="B49" s="391" t="s">
        <v>433</v>
      </c>
      <c r="C49" s="392"/>
      <c r="D49" s="393"/>
      <c r="E49" s="329">
        <f>E16+E26+E48</f>
        <v>865349937.36000001</v>
      </c>
      <c r="F49" s="392"/>
      <c r="G49" s="393"/>
      <c r="H49" s="329">
        <f>H16+H26+H48</f>
        <v>996501950.80999994</v>
      </c>
      <c r="I49" s="292">
        <f t="shared" si="0"/>
        <v>131152013.44999993</v>
      </c>
      <c r="J49" s="330">
        <f>H49/E49</f>
        <v>1.1515595111153727</v>
      </c>
      <c r="K49" s="394"/>
      <c r="L49" s="395"/>
    </row>
    <row r="50" spans="1:12" ht="13.5" thickBot="1" x14ac:dyDescent="0.25">
      <c r="A50" s="396" t="s">
        <v>434</v>
      </c>
      <c r="B50" s="397" t="s">
        <v>461</v>
      </c>
      <c r="C50" s="371"/>
      <c r="D50" s="372"/>
      <c r="E50" s="337">
        <v>9300000</v>
      </c>
      <c r="F50" s="371"/>
      <c r="G50" s="372"/>
      <c r="H50" s="337">
        <v>9300000</v>
      </c>
      <c r="I50" s="292">
        <f t="shared" si="0"/>
        <v>0</v>
      </c>
      <c r="J50" s="330">
        <f>H50/E50</f>
        <v>1</v>
      </c>
      <c r="K50" s="398"/>
      <c r="L50" s="399"/>
    </row>
    <row r="51" spans="1:12" ht="17.25" customHeight="1" thickBot="1" x14ac:dyDescent="0.25">
      <c r="A51" s="396" t="s">
        <v>435</v>
      </c>
      <c r="B51" s="397" t="s">
        <v>1047</v>
      </c>
      <c r="C51" s="371"/>
      <c r="D51" s="372"/>
      <c r="E51" s="337">
        <v>8495707</v>
      </c>
      <c r="F51" s="371"/>
      <c r="G51" s="372"/>
      <c r="H51" s="337">
        <v>8442595</v>
      </c>
      <c r="I51" s="516"/>
      <c r="J51" s="521">
        <f>H51/E51</f>
        <v>0.99374837197186772</v>
      </c>
      <c r="K51" s="398"/>
      <c r="L51" s="399"/>
    </row>
    <row r="52" spans="1:12" ht="22.5" customHeight="1" x14ac:dyDescent="0.2">
      <c r="A52" s="396" t="s">
        <v>585</v>
      </c>
      <c r="B52" s="400" t="s">
        <v>1048</v>
      </c>
      <c r="C52" s="371"/>
      <c r="D52" s="372"/>
      <c r="E52" s="401">
        <v>0</v>
      </c>
      <c r="F52" s="371"/>
      <c r="G52" s="372"/>
      <c r="H52" s="401">
        <v>7143285</v>
      </c>
      <c r="I52" s="516">
        <f t="shared" si="0"/>
        <v>7143285</v>
      </c>
      <c r="J52" s="402"/>
      <c r="K52" s="338"/>
      <c r="L52" s="399"/>
    </row>
    <row r="53" spans="1:12" s="348" customFormat="1" ht="21" customHeight="1" x14ac:dyDescent="0.2">
      <c r="A53" s="396" t="s">
        <v>586</v>
      </c>
      <c r="B53" s="403" t="s">
        <v>436</v>
      </c>
      <c r="C53" s="404"/>
      <c r="D53" s="405"/>
      <c r="E53" s="406">
        <v>8495707</v>
      </c>
      <c r="F53" s="404"/>
      <c r="G53" s="405"/>
      <c r="H53" s="406">
        <f>SUM(H51:H52)</f>
        <v>15585880</v>
      </c>
      <c r="I53" s="292">
        <f t="shared" si="0"/>
        <v>7090173</v>
      </c>
      <c r="J53" s="407"/>
      <c r="K53" s="338"/>
      <c r="L53" s="399"/>
    </row>
    <row r="54" spans="1:12" ht="24.75" thickBot="1" x14ac:dyDescent="0.25">
      <c r="A54" s="408" t="s">
        <v>437</v>
      </c>
      <c r="B54" s="409" t="s">
        <v>438</v>
      </c>
      <c r="C54" s="410"/>
      <c r="D54" s="366"/>
      <c r="E54" s="366">
        <f>E50+E53</f>
        <v>17795707</v>
      </c>
      <c r="F54" s="410"/>
      <c r="G54" s="366"/>
      <c r="H54" s="366">
        <f>H50+H53</f>
        <v>24885880</v>
      </c>
      <c r="I54" s="292">
        <f>H54-E54</f>
        <v>7090173</v>
      </c>
      <c r="J54" s="368">
        <f>H54/E54</f>
        <v>1.3984204167892851</v>
      </c>
      <c r="K54" s="517"/>
      <c r="L54" s="411"/>
    </row>
    <row r="55" spans="1:12" ht="13.5" thickBot="1" x14ac:dyDescent="0.25">
      <c r="A55" s="414"/>
      <c r="B55" s="412" t="s">
        <v>439</v>
      </c>
      <c r="C55" s="415"/>
      <c r="D55" s="416"/>
      <c r="E55" s="315">
        <f>E49+E54</f>
        <v>883145644.36000001</v>
      </c>
      <c r="F55" s="415"/>
      <c r="G55" s="416"/>
      <c r="H55" s="315">
        <f>H49+H54</f>
        <v>1021387830.8099999</v>
      </c>
      <c r="I55" s="292">
        <f>H55-E55</f>
        <v>138242186.44999993</v>
      </c>
      <c r="J55" s="368">
        <f>H55/E55</f>
        <v>1.1565338484460075</v>
      </c>
      <c r="K55" s="398"/>
      <c r="L55" s="395"/>
    </row>
    <row r="56" spans="1:12" ht="13.5" thickBot="1" x14ac:dyDescent="0.25">
      <c r="A56" s="417"/>
      <c r="B56" s="326" t="s">
        <v>440</v>
      </c>
      <c r="C56" s="418"/>
      <c r="D56" s="419"/>
      <c r="E56" s="420">
        <f>E55</f>
        <v>883145644.36000001</v>
      </c>
      <c r="F56" s="418"/>
      <c r="G56" s="419"/>
      <c r="H56" s="421">
        <f>H55</f>
        <v>1021387830.8099999</v>
      </c>
      <c r="I56" s="292">
        <f>H56-E56</f>
        <v>138242186.44999993</v>
      </c>
      <c r="J56" s="368">
        <f>H56/E56</f>
        <v>1.1565338484460075</v>
      </c>
      <c r="K56" s="394"/>
      <c r="L56" s="395"/>
    </row>
    <row r="57" spans="1:12" ht="12.75" customHeight="1" x14ac:dyDescent="0.2">
      <c r="A57" s="427"/>
      <c r="B57" s="428"/>
      <c r="C57" s="428"/>
      <c r="D57" s="429"/>
      <c r="E57" s="1723" t="s">
        <v>975</v>
      </c>
      <c r="F57" s="1716" t="s">
        <v>976</v>
      </c>
      <c r="G57" s="1716" t="s">
        <v>400</v>
      </c>
      <c r="H57" s="430"/>
      <c r="I57" s="424"/>
      <c r="K57" s="431"/>
      <c r="L57" s="431"/>
    </row>
    <row r="58" spans="1:12" x14ac:dyDescent="0.2">
      <c r="A58" s="432"/>
      <c r="B58" s="276"/>
      <c r="C58" s="276"/>
      <c r="D58" s="433"/>
      <c r="E58" s="1725"/>
      <c r="F58" s="1717"/>
      <c r="G58" s="1717"/>
      <c r="H58" s="430"/>
      <c r="I58" s="424"/>
      <c r="J58" s="434"/>
      <c r="K58" s="435"/>
      <c r="L58" s="435"/>
    </row>
    <row r="59" spans="1:12" ht="13.5" thickBot="1" x14ac:dyDescent="0.25">
      <c r="A59" s="432"/>
      <c r="B59" s="436"/>
      <c r="C59" s="436"/>
      <c r="D59" s="437"/>
      <c r="E59" s="438" t="s">
        <v>441</v>
      </c>
      <c r="F59" s="591" t="s">
        <v>441</v>
      </c>
      <c r="G59" s="1726"/>
      <c r="H59" s="430"/>
      <c r="I59" s="424"/>
      <c r="J59" s="434"/>
      <c r="K59" s="435"/>
      <c r="L59" s="431"/>
    </row>
    <row r="60" spans="1:12" ht="13.5" thickTop="1" x14ac:dyDescent="0.2">
      <c r="A60" s="439" t="s">
        <v>442</v>
      </c>
      <c r="B60" s="440"/>
      <c r="C60" s="440"/>
      <c r="D60" s="441"/>
      <c r="E60" s="442">
        <f>E16</f>
        <v>159396255.36000001</v>
      </c>
      <c r="F60" s="350">
        <f>H16</f>
        <v>210596596.81</v>
      </c>
      <c r="G60" s="350">
        <f t="shared" ref="G60:G64" si="8">F60-E60</f>
        <v>51200341.449999988</v>
      </c>
      <c r="H60" s="430"/>
      <c r="I60" s="424"/>
      <c r="J60" s="434"/>
      <c r="K60" s="435"/>
      <c r="L60" s="431"/>
    </row>
    <row r="61" spans="1:12" x14ac:dyDescent="0.2">
      <c r="A61" s="443" t="s">
        <v>443</v>
      </c>
      <c r="B61" s="444"/>
      <c r="C61" s="444"/>
      <c r="D61" s="445"/>
      <c r="E61" s="446">
        <f>E48</f>
        <v>285882688</v>
      </c>
      <c r="F61" s="447">
        <f>H48</f>
        <v>297154390</v>
      </c>
      <c r="G61" s="350">
        <f t="shared" si="8"/>
        <v>11271702</v>
      </c>
      <c r="H61" s="430"/>
      <c r="I61" s="424"/>
      <c r="J61" s="434"/>
      <c r="K61" s="435"/>
      <c r="L61" s="431"/>
    </row>
    <row r="62" spans="1:12" x14ac:dyDescent="0.2">
      <c r="A62" s="443"/>
      <c r="B62" s="448" t="s">
        <v>444</v>
      </c>
      <c r="C62" s="444"/>
      <c r="D62" s="445"/>
      <c r="E62" s="446">
        <f>E42+E46</f>
        <v>116704528</v>
      </c>
      <c r="F62" s="447">
        <f>H42+H46</f>
        <v>130617790</v>
      </c>
      <c r="G62" s="350">
        <f t="shared" si="8"/>
        <v>13913262</v>
      </c>
      <c r="H62" s="430"/>
      <c r="I62" s="424"/>
      <c r="J62" s="434"/>
      <c r="K62" s="435"/>
      <c r="L62" s="431"/>
    </row>
    <row r="63" spans="1:12" x14ac:dyDescent="0.2">
      <c r="A63" s="443" t="s">
        <v>445</v>
      </c>
      <c r="B63" s="444"/>
      <c r="C63" s="444"/>
      <c r="D63" s="445"/>
      <c r="E63" s="446">
        <f>E26</f>
        <v>420070994</v>
      </c>
      <c r="F63" s="447">
        <f>H26</f>
        <v>488750964</v>
      </c>
      <c r="G63" s="350">
        <f t="shared" si="8"/>
        <v>68679970</v>
      </c>
      <c r="H63" s="430"/>
      <c r="I63" s="424"/>
      <c r="J63" s="434"/>
      <c r="K63" s="435"/>
      <c r="L63" s="431"/>
    </row>
    <row r="64" spans="1:12" ht="13.5" thickBot="1" x14ac:dyDescent="0.25">
      <c r="A64" s="443" t="s">
        <v>446</v>
      </c>
      <c r="B64" s="581"/>
      <c r="C64" s="449"/>
      <c r="D64" s="450"/>
      <c r="E64" s="451">
        <f>E54</f>
        <v>17795707</v>
      </c>
      <c r="F64" s="452">
        <f>H54</f>
        <v>24885880</v>
      </c>
      <c r="G64" s="350">
        <f t="shared" si="8"/>
        <v>7090173</v>
      </c>
      <c r="H64" s="430"/>
      <c r="I64" s="424"/>
      <c r="J64" s="434"/>
      <c r="K64" s="435"/>
      <c r="L64" s="431"/>
    </row>
    <row r="65" spans="1:12" ht="14.25" thickTop="1" thickBot="1" x14ac:dyDescent="0.25">
      <c r="A65" s="453" t="s">
        <v>447</v>
      </c>
      <c r="B65" s="454"/>
      <c r="C65" s="454"/>
      <c r="D65" s="455"/>
      <c r="E65" s="456">
        <f>E60+E61+E63+E64</f>
        <v>883145644.36000001</v>
      </c>
      <c r="F65" s="456">
        <f t="shared" ref="F65:G65" si="9">F60+F61+F63+F64</f>
        <v>1021387830.8099999</v>
      </c>
      <c r="G65" s="456">
        <f t="shared" si="9"/>
        <v>138242186.44999999</v>
      </c>
      <c r="H65" s="430"/>
      <c r="I65" s="424"/>
      <c r="J65" s="434"/>
      <c r="K65" s="435"/>
      <c r="L65" s="431"/>
    </row>
    <row r="66" spans="1:12" x14ac:dyDescent="0.2">
      <c r="A66" s="458"/>
      <c r="C66" s="340"/>
      <c r="D66" s="423"/>
      <c r="E66" s="422"/>
      <c r="G66" s="422"/>
      <c r="H66" s="430"/>
      <c r="I66" s="424"/>
      <c r="J66" s="434"/>
      <c r="K66" s="435"/>
      <c r="L66" s="460"/>
    </row>
    <row r="67" spans="1:12" x14ac:dyDescent="0.2">
      <c r="A67" s="458"/>
      <c r="C67" s="340"/>
      <c r="D67" s="276"/>
      <c r="E67" s="340"/>
      <c r="G67" s="423"/>
      <c r="H67" s="430"/>
      <c r="I67" s="424"/>
      <c r="J67" s="434"/>
      <c r="K67" s="431"/>
      <c r="L67" s="460"/>
    </row>
    <row r="68" spans="1:12" x14ac:dyDescent="0.2">
      <c r="A68" s="458"/>
      <c r="C68" s="340"/>
      <c r="D68" s="423"/>
      <c r="E68" s="340"/>
      <c r="F68" s="340"/>
      <c r="G68" s="276"/>
      <c r="H68" s="430"/>
      <c r="I68" s="424"/>
      <c r="K68" s="431"/>
      <c r="L68" s="460"/>
    </row>
    <row r="69" spans="1:12" x14ac:dyDescent="0.2">
      <c r="A69" s="458"/>
      <c r="C69" s="340"/>
      <c r="D69" s="276"/>
      <c r="E69" s="422"/>
      <c r="F69" s="340"/>
      <c r="G69" s="423"/>
      <c r="H69" s="430"/>
      <c r="I69" s="424"/>
      <c r="K69" s="431"/>
      <c r="L69" s="460"/>
    </row>
    <row r="70" spans="1:12" x14ac:dyDescent="0.2">
      <c r="E70" s="423"/>
      <c r="K70" s="431"/>
      <c r="L70" s="460"/>
    </row>
    <row r="71" spans="1:12" x14ac:dyDescent="0.2">
      <c r="H71" s="423"/>
      <c r="K71" s="431"/>
    </row>
    <row r="72" spans="1:12" x14ac:dyDescent="0.2">
      <c r="I72" s="424"/>
      <c r="K72" s="431"/>
    </row>
    <row r="73" spans="1:12" x14ac:dyDescent="0.2">
      <c r="H73" s="423"/>
      <c r="I73" s="424"/>
      <c r="K73" s="431"/>
    </row>
    <row r="74" spans="1:12" x14ac:dyDescent="0.2">
      <c r="I74" s="462"/>
      <c r="K74" s="431"/>
    </row>
    <row r="75" spans="1:12" x14ac:dyDescent="0.2">
      <c r="I75" s="462"/>
      <c r="K75" s="457"/>
    </row>
    <row r="76" spans="1:12" x14ac:dyDescent="0.2">
      <c r="I76" s="463"/>
      <c r="J76" s="464"/>
      <c r="K76" s="457"/>
    </row>
    <row r="77" spans="1:12" x14ac:dyDescent="0.2">
      <c r="I77" s="424"/>
      <c r="J77" s="464"/>
      <c r="K77" s="460"/>
    </row>
    <row r="78" spans="1:12" x14ac:dyDescent="0.2">
      <c r="I78" s="465"/>
      <c r="K78" s="460"/>
    </row>
    <row r="79" spans="1:12" x14ac:dyDescent="0.2">
      <c r="H79" s="340"/>
      <c r="I79" s="422"/>
      <c r="K79" s="460"/>
    </row>
    <row r="80" spans="1:12" x14ac:dyDescent="0.2">
      <c r="H80" s="340"/>
      <c r="I80" s="422"/>
      <c r="K80" s="460"/>
    </row>
    <row r="81" spans="1:12" x14ac:dyDescent="0.2">
      <c r="H81" s="340"/>
      <c r="I81" s="422"/>
      <c r="K81" s="460"/>
    </row>
    <row r="82" spans="1:12" x14ac:dyDescent="0.2">
      <c r="A82" s="340"/>
      <c r="B82" s="340"/>
      <c r="C82" s="423"/>
      <c r="F82" s="423"/>
      <c r="H82" s="340"/>
      <c r="I82" s="422"/>
      <c r="L82" s="340"/>
    </row>
    <row r="83" spans="1:12" x14ac:dyDescent="0.2">
      <c r="I83" s="422"/>
    </row>
    <row r="93" spans="1:12" x14ac:dyDescent="0.2">
      <c r="K93" s="340"/>
    </row>
    <row r="94" spans="1:12" x14ac:dyDescent="0.2">
      <c r="J94" s="340"/>
    </row>
    <row r="95" spans="1:12" x14ac:dyDescent="0.2">
      <c r="H95" s="340"/>
    </row>
  </sheetData>
  <mergeCells count="17">
    <mergeCell ref="E57:E58"/>
    <mergeCell ref="F57:F58"/>
    <mergeCell ref="G57:G59"/>
    <mergeCell ref="K1:K3"/>
    <mergeCell ref="L1:L3"/>
    <mergeCell ref="H2:H3"/>
    <mergeCell ref="J1:J3"/>
    <mergeCell ref="A1:A3"/>
    <mergeCell ref="B1:B3"/>
    <mergeCell ref="C1:E1"/>
    <mergeCell ref="F1:H1"/>
    <mergeCell ref="I1:I3"/>
    <mergeCell ref="C2:C3"/>
    <mergeCell ref="D2:D3"/>
    <mergeCell ref="E2:E3"/>
    <mergeCell ref="F2:F3"/>
    <mergeCell ref="G2:G3"/>
  </mergeCells>
  <printOptions horizontalCentered="1" verticalCentered="1" gridLines="1"/>
  <pageMargins left="0" right="0" top="1.1417322834645669" bottom="0.31496062992125984" header="0.51181102362204722" footer="0.15748031496062992"/>
  <pageSetup paperSize="9" scale="47" orientation="landscape" r:id="rId1"/>
  <headerFooter>
    <oddHeader>&amp;C&amp;12Helyi önkormányzatok általános működésének és ágazati feladatainak támogatása&amp;10 &amp;R9.&amp;8melléklet</oddHeader>
    <oddFooter>&amp;L&amp;D  &amp;T               &amp;P / &amp;N. oldal&amp;R&amp;Z</oddFooter>
  </headerFooter>
  <rowBreaks count="1" manualBreakCount="1">
    <brk id="4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25</vt:i4>
      </vt:variant>
      <vt:variant>
        <vt:lpstr>Névvel ellátott tartományok</vt:lpstr>
      </vt:variant>
      <vt:variant>
        <vt:i4>29</vt:i4>
      </vt:variant>
    </vt:vector>
  </HeadingPairs>
  <TitlesOfParts>
    <vt:vector size="54" baseType="lpstr">
      <vt:lpstr>1. bev-kiadás mérleg </vt:lpstr>
      <vt:lpstr>2. műk-felhalm. egyensúly</vt:lpstr>
      <vt:lpstr>3. pénzforg. mérleg</vt:lpstr>
      <vt:lpstr>4. áll. támogatás</vt:lpstr>
      <vt:lpstr>5.közp. tám </vt:lpstr>
      <vt:lpstr>6.átvett pe.</vt:lpstr>
      <vt:lpstr> 7. egyéb bevételek</vt:lpstr>
      <vt:lpstr>8. ingatlan ért.</vt:lpstr>
      <vt:lpstr>9. működési támogatás </vt:lpstr>
      <vt:lpstr>10.-létszám </vt:lpstr>
      <vt:lpstr>11-létszám </vt:lpstr>
      <vt:lpstr>12. egyéb szerv.tám.</vt:lpstr>
      <vt:lpstr>13 szoc.pol.</vt:lpstr>
      <vt:lpstr>14.céltart.</vt:lpstr>
      <vt:lpstr>15.elői. felh. ütem bevétel</vt:lpstr>
      <vt:lpstr>16. adósságot kel ügyletek</vt:lpstr>
      <vt:lpstr>17 mell. gördülő mérleg</vt:lpstr>
      <vt:lpstr>18. közvetett tám.</vt:lpstr>
      <vt:lpstr>19. beruházás</vt:lpstr>
      <vt:lpstr>20. mell. eu-s pályázatok </vt:lpstr>
      <vt:lpstr>21. több éves köt.</vt:lpstr>
      <vt:lpstr>22. intézmények</vt:lpstr>
      <vt:lpstr>23. intézmények mérleg</vt:lpstr>
      <vt:lpstr>24 közös hivatal</vt:lpstr>
      <vt:lpstr>25 társult intézmények mérlege</vt:lpstr>
      <vt:lpstr>' 7. egyéb bevételek'!Nyomtatási_cím</vt:lpstr>
      <vt:lpstr>'10.-létszám '!Nyomtatási_cím</vt:lpstr>
      <vt:lpstr>'11-létszám '!Nyomtatási_cím</vt:lpstr>
      <vt:lpstr>'12. egyéb szerv.tám.'!Nyomtatási_cím</vt:lpstr>
      <vt:lpstr>'13 szoc.pol.'!Nyomtatási_cím</vt:lpstr>
      <vt:lpstr>'14.céltart.'!Nyomtatási_cím</vt:lpstr>
      <vt:lpstr>'16. adósságot kel ügyletek'!Nyomtatási_cím</vt:lpstr>
      <vt:lpstr>'21. több éves köt.'!Nyomtatási_cím</vt:lpstr>
      <vt:lpstr>'3. pénzforg. mérleg'!Nyomtatási_cím</vt:lpstr>
      <vt:lpstr>'6.átvett pe.'!Nyomtatási_cím</vt:lpstr>
      <vt:lpstr>'9. működési támogatás '!Nyomtatási_cím</vt:lpstr>
      <vt:lpstr>' 7. egyéb bevételek'!Nyomtatási_terület</vt:lpstr>
      <vt:lpstr>'1. bev-kiadás mérleg '!Nyomtatási_terület</vt:lpstr>
      <vt:lpstr>'10.-létszám '!Nyomtatási_terület</vt:lpstr>
      <vt:lpstr>'11-létszám '!Nyomtatási_terület</vt:lpstr>
      <vt:lpstr>'14.céltart.'!Nyomtatási_terület</vt:lpstr>
      <vt:lpstr>'15.elői. felh. ütem bevétel'!Nyomtatási_terület</vt:lpstr>
      <vt:lpstr>'17 mell. gördülő mérleg'!Nyomtatási_terület</vt:lpstr>
      <vt:lpstr>'2. műk-felhalm. egyensúly'!Nyomtatási_terület</vt:lpstr>
      <vt:lpstr>'21. több éves köt.'!Nyomtatási_terület</vt:lpstr>
      <vt:lpstr>'22. intézmények'!Nyomtatási_terület</vt:lpstr>
      <vt:lpstr>'23. intézmények mérleg'!Nyomtatási_terület</vt:lpstr>
      <vt:lpstr>'24 közös hivatal'!Nyomtatási_terület</vt:lpstr>
      <vt:lpstr>'3. pénzforg. mérleg'!Nyomtatási_terület</vt:lpstr>
      <vt:lpstr>'4. áll. támogatás'!Nyomtatási_terület</vt:lpstr>
      <vt:lpstr>'5.közp. tám '!Nyomtatási_terület</vt:lpstr>
      <vt:lpstr>'6.átvett pe.'!Nyomtatási_terület</vt:lpstr>
      <vt:lpstr>'8. ingatlan ért.'!Nyomtatási_terület</vt:lpstr>
      <vt:lpstr>'9. működési támogatás '!Nyomtatási_terület</vt:lpstr>
    </vt:vector>
  </TitlesOfParts>
  <Company>WXPEE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MS-USER</dc:creator>
  <cp:lastModifiedBy>Boros Györgyi</cp:lastModifiedBy>
  <cp:lastPrinted>2025-02-21T07:14:17Z</cp:lastPrinted>
  <dcterms:created xsi:type="dcterms:W3CDTF">2015-01-21T17:43:58Z</dcterms:created>
  <dcterms:modified xsi:type="dcterms:W3CDTF">2025-02-21T07:15:09Z</dcterms:modified>
</cp:coreProperties>
</file>