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IMONTORNYA\weblap\KT\2025\02.24\2.np 2024.kltsv rendmód\"/>
    </mc:Choice>
  </mc:AlternateContent>
  <bookViews>
    <workbookView xWindow="0" yWindow="0" windowWidth="4080" windowHeight="6270" firstSheet="1" activeTab="5"/>
  </bookViews>
  <sheets>
    <sheet name="1. bev-kiadás mérleg " sheetId="70" r:id="rId1"/>
    <sheet name="2. műk-felhalm. egyensúly" sheetId="3" r:id="rId2"/>
    <sheet name="3. pénzforg. mérleg" sheetId="4" r:id="rId3"/>
    <sheet name="4. intézmények" sheetId="75" r:id="rId4"/>
    <sheet name="5. intézmények mérleg" sheetId="76" r:id="rId5"/>
    <sheet name="6.beruházás" sheetId="77" r:id="rId6"/>
  </sheets>
  <definedNames>
    <definedName name="_xlnm.Print_Titles" localSheetId="2">'3. pénzforg. mérleg'!$1:$2</definedName>
    <definedName name="_xlnm.Print_Area" localSheetId="0">'1. bev-kiadás mérleg '!$A$1:$H$163</definedName>
    <definedName name="_xlnm.Print_Area" localSheetId="1">'2. műk-felhalm. egyensúly'!$A$1:$U$35</definedName>
    <definedName name="_xlnm.Print_Area" localSheetId="2">'3. pénzforg. mérleg'!$A$1:$Z$149</definedName>
    <definedName name="_xlnm.Print_Area" localSheetId="3">'4. intézmények'!$A$1:$T$140</definedName>
    <definedName name="_xlnm.Print_Area" localSheetId="4">'5. intézmények mérleg'!$A$1:$O$140</definedName>
  </definedNames>
  <calcPr calcId="191029"/>
</workbook>
</file>

<file path=xl/calcChain.xml><?xml version="1.0" encoding="utf-8"?>
<calcChain xmlns="http://schemas.openxmlformats.org/spreadsheetml/2006/main">
  <c r="I19" i="77" l="1"/>
  <c r="H20" i="77"/>
  <c r="T90" i="75"/>
  <c r="T93" i="75"/>
  <c r="S53" i="75"/>
  <c r="S70" i="75" s="1"/>
  <c r="P53" i="75"/>
  <c r="P70" i="75" s="1"/>
  <c r="P71" i="75" s="1"/>
  <c r="P44" i="75"/>
  <c r="D21" i="75"/>
  <c r="E21" i="75"/>
  <c r="F21" i="75"/>
  <c r="G21" i="75"/>
  <c r="G20" i="75" s="1"/>
  <c r="T84" i="75"/>
  <c r="S34" i="75"/>
  <c r="P34" i="75"/>
  <c r="G56" i="75"/>
  <c r="G54" i="75"/>
  <c r="G53" i="75" s="1"/>
  <c r="G70" i="75" s="1"/>
  <c r="S126" i="75"/>
  <c r="P126" i="75"/>
  <c r="L143" i="75"/>
  <c r="L126" i="75"/>
  <c r="S121" i="75"/>
  <c r="S115" i="75"/>
  <c r="P121" i="75"/>
  <c r="P115" i="75"/>
  <c r="L121" i="75"/>
  <c r="L115" i="75"/>
  <c r="G121" i="75"/>
  <c r="G126" i="75" s="1"/>
  <c r="G143" i="75" s="1"/>
  <c r="S109" i="75"/>
  <c r="S104" i="75"/>
  <c r="P109" i="75"/>
  <c r="P103" i="75" s="1"/>
  <c r="P104" i="75"/>
  <c r="P102" i="75"/>
  <c r="P116" i="75" s="1"/>
  <c r="L109" i="75"/>
  <c r="L104" i="75"/>
  <c r="L103" i="75" s="1"/>
  <c r="G109" i="75"/>
  <c r="G104" i="75"/>
  <c r="S94" i="75"/>
  <c r="S90" i="75" s="1"/>
  <c r="S89" i="75" s="1"/>
  <c r="S102" i="75" s="1"/>
  <c r="S116" i="75" s="1"/>
  <c r="S127" i="75" s="1"/>
  <c r="P94" i="75"/>
  <c r="P90" i="75"/>
  <c r="P89" i="75" s="1"/>
  <c r="L94" i="75"/>
  <c r="L90" i="75"/>
  <c r="L89" i="75" s="1"/>
  <c r="L102" i="75" s="1"/>
  <c r="L116" i="75" s="1"/>
  <c r="G94" i="75"/>
  <c r="G90" i="75" s="1"/>
  <c r="G89" i="75" s="1"/>
  <c r="G102" i="75" s="1"/>
  <c r="L85" i="75"/>
  <c r="L86" i="75" s="1"/>
  <c r="G85" i="75"/>
  <c r="P81" i="75"/>
  <c r="P85" i="75" s="1"/>
  <c r="S81" i="75"/>
  <c r="S85" i="75" s="1"/>
  <c r="S143" i="75" s="1"/>
  <c r="S77" i="75"/>
  <c r="P77" i="75"/>
  <c r="L81" i="75"/>
  <c r="L77" i="75"/>
  <c r="G81" i="75"/>
  <c r="G77" i="75"/>
  <c r="G72" i="75"/>
  <c r="L72" i="75"/>
  <c r="L71" i="75"/>
  <c r="L70" i="75"/>
  <c r="P72" i="75"/>
  <c r="S72" i="75"/>
  <c r="S66" i="75"/>
  <c r="S61" i="75"/>
  <c r="P61" i="75"/>
  <c r="L61" i="75"/>
  <c r="L53" i="75"/>
  <c r="G61" i="75"/>
  <c r="S45" i="75"/>
  <c r="P45" i="75"/>
  <c r="L45" i="75"/>
  <c r="E45" i="75"/>
  <c r="F45" i="75"/>
  <c r="G45" i="75"/>
  <c r="L44" i="75"/>
  <c r="G33" i="75"/>
  <c r="L33" i="75"/>
  <c r="P33" i="75"/>
  <c r="S33" i="75"/>
  <c r="S44" i="75" s="1"/>
  <c r="P20" i="75"/>
  <c r="L20" i="75"/>
  <c r="G12" i="75"/>
  <c r="G3" i="75" s="1"/>
  <c r="L12" i="75"/>
  <c r="L3" i="75" s="1"/>
  <c r="P12" i="75"/>
  <c r="P3" i="75" s="1"/>
  <c r="S12" i="75"/>
  <c r="S3" i="75" s="1"/>
  <c r="S20" i="75"/>
  <c r="Z157" i="4"/>
  <c r="X155" i="4"/>
  <c r="W155" i="4"/>
  <c r="X139" i="4"/>
  <c r="X138" i="4"/>
  <c r="Y138" i="4"/>
  <c r="W138" i="4"/>
  <c r="Y129" i="4"/>
  <c r="Y130" i="4"/>
  <c r="Y131" i="4"/>
  <c r="Y132" i="4"/>
  <c r="Y134" i="4"/>
  <c r="Y135" i="4"/>
  <c r="Y136" i="4"/>
  <c r="Y137" i="4"/>
  <c r="U128" i="4"/>
  <c r="W134" i="4"/>
  <c r="W129" i="4"/>
  <c r="W130" i="4"/>
  <c r="W131" i="4"/>
  <c r="W132" i="4"/>
  <c r="X128" i="4"/>
  <c r="W128" i="4"/>
  <c r="X127" i="4"/>
  <c r="X123" i="4"/>
  <c r="Y123" i="4"/>
  <c r="W123" i="4"/>
  <c r="X112" i="4"/>
  <c r="X113" i="4"/>
  <c r="X114" i="4"/>
  <c r="X115" i="4"/>
  <c r="X116" i="4"/>
  <c r="X117" i="4"/>
  <c r="X118" i="4"/>
  <c r="X119" i="4"/>
  <c r="X120" i="4"/>
  <c r="X121" i="4"/>
  <c r="X111" i="4"/>
  <c r="Y111" i="4"/>
  <c r="W112" i="4"/>
  <c r="W113" i="4"/>
  <c r="W114" i="4"/>
  <c r="W115" i="4"/>
  <c r="W116" i="4"/>
  <c r="W117" i="4"/>
  <c r="W118" i="4"/>
  <c r="W119" i="4"/>
  <c r="W120" i="4"/>
  <c r="W121" i="4"/>
  <c r="W111" i="4"/>
  <c r="X110" i="4"/>
  <c r="Y110" i="4"/>
  <c r="W110" i="4"/>
  <c r="X103" i="4"/>
  <c r="X102" i="4"/>
  <c r="X101" i="4"/>
  <c r="W102" i="4"/>
  <c r="W103" i="4"/>
  <c r="W101" i="4"/>
  <c r="X100" i="4"/>
  <c r="Y100" i="4"/>
  <c r="Z100" i="4"/>
  <c r="W100" i="4"/>
  <c r="Y97" i="4"/>
  <c r="Z97" i="4"/>
  <c r="Y96" i="4"/>
  <c r="X95" i="4"/>
  <c r="W95" i="4"/>
  <c r="X83" i="4"/>
  <c r="Y83" i="4"/>
  <c r="W83" i="4"/>
  <c r="X82" i="4"/>
  <c r="Y82" i="4"/>
  <c r="Z82" i="4"/>
  <c r="W82" i="4"/>
  <c r="X81" i="4"/>
  <c r="Y81" i="4"/>
  <c r="W81" i="4"/>
  <c r="Y66" i="4"/>
  <c r="Y67" i="4"/>
  <c r="Y68" i="4"/>
  <c r="Y69" i="4"/>
  <c r="Y65" i="4"/>
  <c r="Y64" i="4"/>
  <c r="W66" i="4"/>
  <c r="W67" i="4"/>
  <c r="W68" i="4"/>
  <c r="W69" i="4"/>
  <c r="W65" i="4"/>
  <c r="W64" i="4"/>
  <c r="X55" i="4"/>
  <c r="Y55" i="4"/>
  <c r="Z55" i="4"/>
  <c r="W55" i="4"/>
  <c r="X52" i="4"/>
  <c r="Y52" i="4"/>
  <c r="W52" i="4"/>
  <c r="W44" i="4"/>
  <c r="Z31" i="4"/>
  <c r="Z33" i="4"/>
  <c r="Z34" i="4"/>
  <c r="Z35" i="4"/>
  <c r="Z36" i="4"/>
  <c r="Z37" i="4"/>
  <c r="Z38" i="4"/>
  <c r="Z39" i="4"/>
  <c r="Z40" i="4"/>
  <c r="Z41" i="4"/>
  <c r="Z42" i="4"/>
  <c r="Z32" i="4"/>
  <c r="W33" i="4"/>
  <c r="W34" i="4"/>
  <c r="W35" i="4"/>
  <c r="W36" i="4"/>
  <c r="W37" i="4"/>
  <c r="W38" i="4"/>
  <c r="W39" i="4"/>
  <c r="W40" i="4"/>
  <c r="W41" i="4"/>
  <c r="W42" i="4"/>
  <c r="W32" i="4"/>
  <c r="W31" i="4"/>
  <c r="S31" i="4"/>
  <c r="T23" i="4"/>
  <c r="T14" i="4" s="1"/>
  <c r="X24" i="4"/>
  <c r="X25" i="4"/>
  <c r="X26" i="4"/>
  <c r="X27" i="4"/>
  <c r="X28" i="4"/>
  <c r="X29" i="4"/>
  <c r="W24" i="4"/>
  <c r="W25" i="4"/>
  <c r="W26" i="4"/>
  <c r="W27" i="4"/>
  <c r="W28" i="4"/>
  <c r="W29" i="4"/>
  <c r="W23" i="4"/>
  <c r="X21" i="4"/>
  <c r="X20" i="4"/>
  <c r="X19" i="4"/>
  <c r="X18" i="4"/>
  <c r="X17" i="4"/>
  <c r="X16" i="4"/>
  <c r="W17" i="4"/>
  <c r="W18" i="4"/>
  <c r="W19" i="4"/>
  <c r="W20" i="4"/>
  <c r="W21" i="4"/>
  <c r="W16" i="4"/>
  <c r="W14" i="4"/>
  <c r="X7" i="4"/>
  <c r="W7" i="4"/>
  <c r="W5" i="4"/>
  <c r="X4" i="4"/>
  <c r="W4" i="4"/>
  <c r="K32" i="4"/>
  <c r="L32" i="4"/>
  <c r="M32" i="4"/>
  <c r="N32" i="4"/>
  <c r="O32" i="4"/>
  <c r="P32" i="4"/>
  <c r="Q32" i="4"/>
  <c r="R32" i="4"/>
  <c r="S32" i="4"/>
  <c r="T32" i="4"/>
  <c r="T31" i="4" s="1"/>
  <c r="U32" i="4"/>
  <c r="V32" i="4"/>
  <c r="K5" i="4"/>
  <c r="L5" i="4"/>
  <c r="M5" i="4"/>
  <c r="N5" i="4"/>
  <c r="O5" i="4"/>
  <c r="P5" i="4"/>
  <c r="Q5" i="4"/>
  <c r="R5" i="4"/>
  <c r="S5" i="4"/>
  <c r="S4" i="4" s="1"/>
  <c r="T5" i="4"/>
  <c r="T4" i="4" s="1"/>
  <c r="U5" i="4"/>
  <c r="V5" i="4"/>
  <c r="V157" i="4"/>
  <c r="U156" i="4"/>
  <c r="V156" i="4"/>
  <c r="S151" i="4"/>
  <c r="S156" i="4" s="1"/>
  <c r="W156" i="4" s="1"/>
  <c r="T151" i="4"/>
  <c r="T156" i="4" s="1"/>
  <c r="X156" i="4" s="1"/>
  <c r="U151" i="4"/>
  <c r="V151" i="4"/>
  <c r="S140" i="4"/>
  <c r="T140" i="4"/>
  <c r="U140" i="4"/>
  <c r="V140" i="4"/>
  <c r="T139" i="4"/>
  <c r="V139" i="4"/>
  <c r="S133" i="4"/>
  <c r="S127" i="4" s="1"/>
  <c r="T133" i="4"/>
  <c r="U133" i="4"/>
  <c r="Y133" i="4" s="1"/>
  <c r="V133" i="4"/>
  <c r="S128" i="4"/>
  <c r="T128" i="4"/>
  <c r="V128" i="4"/>
  <c r="T127" i="4"/>
  <c r="V127" i="4"/>
  <c r="S124" i="4"/>
  <c r="T124" i="4"/>
  <c r="U124" i="4"/>
  <c r="V124" i="4"/>
  <c r="U123" i="4"/>
  <c r="V123" i="4"/>
  <c r="S115" i="4"/>
  <c r="S111" i="4" s="1"/>
  <c r="S110" i="4" s="1"/>
  <c r="T115" i="4"/>
  <c r="U115" i="4"/>
  <c r="V115" i="4"/>
  <c r="T111" i="4"/>
  <c r="U111" i="4"/>
  <c r="U110" i="4" s="1"/>
  <c r="V111" i="4"/>
  <c r="V110" i="4" s="1"/>
  <c r="T110" i="4"/>
  <c r="S100" i="4"/>
  <c r="T100" i="4"/>
  <c r="T123" i="4" s="1"/>
  <c r="U100" i="4"/>
  <c r="V100" i="4"/>
  <c r="U96" i="4"/>
  <c r="V96" i="4"/>
  <c r="S92" i="4"/>
  <c r="S96" i="4" s="1"/>
  <c r="W96" i="4" s="1"/>
  <c r="T92" i="4"/>
  <c r="T96" i="4" s="1"/>
  <c r="X96" i="4" s="1"/>
  <c r="U92" i="4"/>
  <c r="V92" i="4"/>
  <c r="S88" i="4"/>
  <c r="T88" i="4"/>
  <c r="U88" i="4"/>
  <c r="V88" i="4"/>
  <c r="S83" i="4"/>
  <c r="T83" i="4"/>
  <c r="U83" i="4"/>
  <c r="V83" i="4"/>
  <c r="T81" i="4"/>
  <c r="V81" i="4"/>
  <c r="V77" i="4"/>
  <c r="S77" i="4"/>
  <c r="T77" i="4"/>
  <c r="U77" i="4"/>
  <c r="S72" i="4"/>
  <c r="T72" i="4"/>
  <c r="U72" i="4"/>
  <c r="V72" i="4"/>
  <c r="S67" i="4"/>
  <c r="T67" i="4"/>
  <c r="U67" i="4"/>
  <c r="U65" i="4" s="1"/>
  <c r="U64" i="4" s="1"/>
  <c r="U81" i="4" s="1"/>
  <c r="V67" i="4"/>
  <c r="S65" i="4"/>
  <c r="T65" i="4"/>
  <c r="V65" i="4"/>
  <c r="S64" i="4"/>
  <c r="S81" i="4" s="1"/>
  <c r="T64" i="4"/>
  <c r="V64" i="4"/>
  <c r="S56" i="4"/>
  <c r="T56" i="4"/>
  <c r="U56" i="4"/>
  <c r="V56" i="4"/>
  <c r="S45" i="4"/>
  <c r="T45" i="4"/>
  <c r="U45" i="4"/>
  <c r="V45" i="4"/>
  <c r="V44" i="4" s="1"/>
  <c r="S44" i="4"/>
  <c r="T44" i="4"/>
  <c r="U44" i="4"/>
  <c r="S40" i="4"/>
  <c r="T40" i="4"/>
  <c r="U40" i="4"/>
  <c r="V40" i="4"/>
  <c r="U31" i="4"/>
  <c r="S23" i="4"/>
  <c r="S14" i="4" s="1"/>
  <c r="U23" i="4"/>
  <c r="V23" i="4"/>
  <c r="U14" i="4"/>
  <c r="V14" i="4"/>
  <c r="S9" i="4"/>
  <c r="T9" i="4"/>
  <c r="U9" i="4"/>
  <c r="V9" i="4"/>
  <c r="V8" i="4" s="1"/>
  <c r="S8" i="4"/>
  <c r="T8" i="4"/>
  <c r="U8" i="4"/>
  <c r="U4" i="4"/>
  <c r="H102" i="70"/>
  <c r="T21" i="3"/>
  <c r="T20" i="3"/>
  <c r="T23" i="3" s="1"/>
  <c r="T18" i="3"/>
  <c r="S29" i="3"/>
  <c r="M29" i="3"/>
  <c r="M23" i="3"/>
  <c r="N20" i="3"/>
  <c r="F23" i="3"/>
  <c r="G21" i="3"/>
  <c r="G20" i="3"/>
  <c r="G18" i="3"/>
  <c r="T8" i="3"/>
  <c r="T6" i="3"/>
  <c r="M12" i="3"/>
  <c r="N8" i="3"/>
  <c r="F12" i="3"/>
  <c r="F29" i="3" s="1"/>
  <c r="G8" i="3"/>
  <c r="G6" i="3"/>
  <c r="F132" i="70"/>
  <c r="G132" i="70"/>
  <c r="H132" i="70" s="1"/>
  <c r="G114" i="70"/>
  <c r="G110" i="70" s="1"/>
  <c r="H148" i="70"/>
  <c r="H94" i="70"/>
  <c r="H101" i="70"/>
  <c r="H100" i="70"/>
  <c r="G99" i="70"/>
  <c r="I34" i="76"/>
  <c r="J34" i="76"/>
  <c r="K34" i="76"/>
  <c r="K33" i="76" s="1"/>
  <c r="O36" i="76"/>
  <c r="I33" i="76"/>
  <c r="J33" i="76"/>
  <c r="L33" i="76"/>
  <c r="M33" i="76"/>
  <c r="N33" i="76"/>
  <c r="O91" i="76"/>
  <c r="O92" i="76"/>
  <c r="O93" i="76"/>
  <c r="O90" i="76"/>
  <c r="D71" i="76"/>
  <c r="E71" i="76"/>
  <c r="F71" i="76"/>
  <c r="G71" i="76"/>
  <c r="H71" i="76"/>
  <c r="I71" i="76"/>
  <c r="J71" i="76"/>
  <c r="K71" i="76"/>
  <c r="M71" i="76"/>
  <c r="M86" i="76" s="1"/>
  <c r="N71" i="76"/>
  <c r="O84" i="76"/>
  <c r="D143" i="76"/>
  <c r="E143" i="76"/>
  <c r="F143" i="76"/>
  <c r="H143" i="76"/>
  <c r="I143" i="76"/>
  <c r="J143" i="76"/>
  <c r="L143" i="76"/>
  <c r="M143" i="76"/>
  <c r="D142" i="76"/>
  <c r="E142" i="76"/>
  <c r="F142" i="76"/>
  <c r="G142" i="76"/>
  <c r="H142" i="76"/>
  <c r="I142" i="76"/>
  <c r="J142" i="76"/>
  <c r="K142" i="76"/>
  <c r="M142" i="76"/>
  <c r="N142" i="76"/>
  <c r="D127" i="76"/>
  <c r="E127" i="76"/>
  <c r="F127" i="76"/>
  <c r="G127" i="76"/>
  <c r="H127" i="76"/>
  <c r="I127" i="76"/>
  <c r="J127" i="76"/>
  <c r="K127" i="76"/>
  <c r="L127" i="76"/>
  <c r="M127" i="76"/>
  <c r="N127" i="76"/>
  <c r="D116" i="76"/>
  <c r="E116" i="76"/>
  <c r="F116" i="76"/>
  <c r="G116" i="76"/>
  <c r="H116" i="76"/>
  <c r="I116" i="76"/>
  <c r="J116" i="76"/>
  <c r="K116" i="76"/>
  <c r="L116" i="76"/>
  <c r="M116" i="76"/>
  <c r="N116" i="76"/>
  <c r="G85" i="76"/>
  <c r="G143" i="76" s="1"/>
  <c r="H85" i="76"/>
  <c r="I85" i="76"/>
  <c r="J85" i="76"/>
  <c r="J86" i="76" s="1"/>
  <c r="K85" i="76"/>
  <c r="K86" i="76" s="1"/>
  <c r="L85" i="76"/>
  <c r="M85" i="76"/>
  <c r="N85" i="76"/>
  <c r="N86" i="76" s="1"/>
  <c r="I86" i="76"/>
  <c r="F86" i="76"/>
  <c r="G86" i="76"/>
  <c r="I102" i="76"/>
  <c r="J102" i="76"/>
  <c r="K102" i="76"/>
  <c r="L102" i="76"/>
  <c r="M102" i="76"/>
  <c r="N102" i="76"/>
  <c r="F102" i="76"/>
  <c r="G102" i="76"/>
  <c r="I90" i="76"/>
  <c r="I89" i="76" s="1"/>
  <c r="J90" i="76"/>
  <c r="K90" i="76"/>
  <c r="L90" i="76"/>
  <c r="L89" i="76" s="1"/>
  <c r="M90" i="76"/>
  <c r="N90" i="76"/>
  <c r="K89" i="76"/>
  <c r="M89" i="76"/>
  <c r="N89" i="76"/>
  <c r="G90" i="76"/>
  <c r="G89" i="76" s="1"/>
  <c r="D22" i="70"/>
  <c r="E22" i="70"/>
  <c r="H22" i="70" s="1"/>
  <c r="F22" i="70"/>
  <c r="G22" i="70"/>
  <c r="H26" i="70"/>
  <c r="H129" i="70"/>
  <c r="H130" i="70"/>
  <c r="H131" i="70"/>
  <c r="H133" i="70"/>
  <c r="H134" i="70"/>
  <c r="H135" i="70"/>
  <c r="H136" i="70"/>
  <c r="H137" i="70"/>
  <c r="H128" i="70"/>
  <c r="H112" i="70"/>
  <c r="H113" i="70"/>
  <c r="H115" i="70"/>
  <c r="H116" i="70"/>
  <c r="H117" i="70"/>
  <c r="H118" i="70"/>
  <c r="H119" i="70"/>
  <c r="H120" i="70"/>
  <c r="H111" i="70"/>
  <c r="H86" i="70"/>
  <c r="H83" i="70"/>
  <c r="H33" i="70"/>
  <c r="H34" i="70"/>
  <c r="H35" i="70"/>
  <c r="H36" i="70"/>
  <c r="H37" i="70"/>
  <c r="H38" i="70"/>
  <c r="H39" i="70"/>
  <c r="H40" i="70"/>
  <c r="H41" i="70"/>
  <c r="H32" i="70"/>
  <c r="H5" i="70"/>
  <c r="H6" i="70"/>
  <c r="G4" i="70"/>
  <c r="H4" i="70" s="1"/>
  <c r="G144" i="70"/>
  <c r="G149" i="70" s="1"/>
  <c r="G127" i="70"/>
  <c r="H127" i="70" s="1"/>
  <c r="G95" i="70"/>
  <c r="G166" i="70" s="1"/>
  <c r="G91" i="70"/>
  <c r="G87" i="70"/>
  <c r="G82" i="70"/>
  <c r="G80" i="70"/>
  <c r="H65" i="70"/>
  <c r="H67" i="70"/>
  <c r="H68" i="70"/>
  <c r="G66" i="70"/>
  <c r="H66" i="70" s="1"/>
  <c r="G55" i="70"/>
  <c r="H51" i="70"/>
  <c r="G43" i="70"/>
  <c r="G44" i="70"/>
  <c r="G30" i="70"/>
  <c r="G31" i="70"/>
  <c r="H28" i="70"/>
  <c r="H24" i="70"/>
  <c r="H20" i="70"/>
  <c r="H15" i="70"/>
  <c r="H16" i="70"/>
  <c r="H17" i="70"/>
  <c r="H18" i="70"/>
  <c r="H19" i="70"/>
  <c r="H14" i="70"/>
  <c r="G13" i="70"/>
  <c r="E109" i="75"/>
  <c r="F109" i="75"/>
  <c r="D132" i="70"/>
  <c r="E132" i="70"/>
  <c r="J81" i="76"/>
  <c r="F81" i="76"/>
  <c r="F85" i="76" s="1"/>
  <c r="F90" i="76"/>
  <c r="F89" i="76" s="1"/>
  <c r="J89" i="76"/>
  <c r="Q6" i="3"/>
  <c r="R6" i="3"/>
  <c r="F12" i="75"/>
  <c r="X129" i="4"/>
  <c r="Y114" i="4"/>
  <c r="S21" i="3"/>
  <c r="S20" i="3"/>
  <c r="S18" i="3"/>
  <c r="S8" i="3"/>
  <c r="S12" i="3" s="1"/>
  <c r="S6" i="3"/>
  <c r="F64" i="70"/>
  <c r="E66" i="70"/>
  <c r="F66" i="70"/>
  <c r="F20" i="77"/>
  <c r="G20" i="77"/>
  <c r="J20" i="77"/>
  <c r="K20" i="77"/>
  <c r="L20" i="77"/>
  <c r="I4" i="77"/>
  <c r="G26" i="77"/>
  <c r="I26" i="77"/>
  <c r="I22" i="77"/>
  <c r="I23" i="77"/>
  <c r="I24" i="77"/>
  <c r="I25" i="77"/>
  <c r="I21" i="77"/>
  <c r="I6" i="77"/>
  <c r="I11" i="77"/>
  <c r="I12" i="77"/>
  <c r="I13" i="77"/>
  <c r="I14" i="77"/>
  <c r="I15" i="77"/>
  <c r="I17" i="77"/>
  <c r="I18" i="77"/>
  <c r="S71" i="75" l="1"/>
  <c r="X151" i="4"/>
  <c r="W151" i="4"/>
  <c r="X92" i="4"/>
  <c r="W92" i="4"/>
  <c r="U127" i="4"/>
  <c r="U139" i="4" s="1"/>
  <c r="S139" i="4"/>
  <c r="W139" i="4" s="1"/>
  <c r="W127" i="4"/>
  <c r="W133" i="4"/>
  <c r="G44" i="75"/>
  <c r="G71" i="75" s="1"/>
  <c r="G86" i="75" s="1"/>
  <c r="P127" i="75"/>
  <c r="P142" i="75"/>
  <c r="L127" i="75"/>
  <c r="L142" i="75"/>
  <c r="P86" i="75"/>
  <c r="P143" i="75"/>
  <c r="S86" i="75"/>
  <c r="S142" i="75"/>
  <c r="G103" i="75"/>
  <c r="G115" i="75" s="1"/>
  <c r="G116" i="75" s="1"/>
  <c r="G127" i="75" s="1"/>
  <c r="S103" i="75"/>
  <c r="X23" i="4"/>
  <c r="T157" i="4"/>
  <c r="X157" i="4" s="1"/>
  <c r="S123" i="4"/>
  <c r="U55" i="4"/>
  <c r="U82" i="4" s="1"/>
  <c r="U97" i="4" s="1"/>
  <c r="V31" i="4"/>
  <c r="T55" i="4"/>
  <c r="T82" i="4" s="1"/>
  <c r="T97" i="4" s="1"/>
  <c r="X97" i="4" s="1"/>
  <c r="S55" i="4"/>
  <c r="S82" i="4" s="1"/>
  <c r="S97" i="4" s="1"/>
  <c r="W97" i="4" s="1"/>
  <c r="V4" i="4"/>
  <c r="T12" i="3"/>
  <c r="T29" i="3" s="1"/>
  <c r="G109" i="70"/>
  <c r="G122" i="70" s="1"/>
  <c r="H110" i="70"/>
  <c r="H114" i="70"/>
  <c r="G3" i="70"/>
  <c r="H3" i="70" s="1"/>
  <c r="N143" i="76"/>
  <c r="K143" i="76"/>
  <c r="G54" i="70"/>
  <c r="G81" i="70" s="1"/>
  <c r="G96" i="70" s="1"/>
  <c r="G126" i="70"/>
  <c r="G138" i="70" s="1"/>
  <c r="G64" i="70"/>
  <c r="S23" i="3"/>
  <c r="F26" i="77"/>
  <c r="F28" i="77" s="1"/>
  <c r="G28" i="77"/>
  <c r="O121" i="75"/>
  <c r="O126" i="75" s="1"/>
  <c r="O109" i="75"/>
  <c r="O104" i="75"/>
  <c r="O94" i="75"/>
  <c r="O90" i="75" s="1"/>
  <c r="O89" i="75" s="1"/>
  <c r="O102" i="75" s="1"/>
  <c r="O81" i="75"/>
  <c r="O77" i="75"/>
  <c r="O72" i="75"/>
  <c r="O66" i="75"/>
  <c r="O61" i="75"/>
  <c r="O53" i="75"/>
  <c r="O45" i="75"/>
  <c r="O20" i="75"/>
  <c r="O12" i="75"/>
  <c r="O3" i="75" s="1"/>
  <c r="K121" i="75"/>
  <c r="K126" i="75" s="1"/>
  <c r="J109" i="75"/>
  <c r="K109" i="75"/>
  <c r="J104" i="75"/>
  <c r="K104" i="75"/>
  <c r="J94" i="75"/>
  <c r="K94" i="75"/>
  <c r="K90" i="75" s="1"/>
  <c r="K89" i="75" s="1"/>
  <c r="K102" i="75" s="1"/>
  <c r="K81" i="75"/>
  <c r="K77" i="75"/>
  <c r="K72" i="75"/>
  <c r="K66" i="75"/>
  <c r="K61" i="75"/>
  <c r="K53" i="75"/>
  <c r="J45" i="75"/>
  <c r="K45" i="75"/>
  <c r="D34" i="75"/>
  <c r="E34" i="75"/>
  <c r="F34" i="75"/>
  <c r="H34" i="75"/>
  <c r="I34" i="75"/>
  <c r="J34" i="75"/>
  <c r="J33" i="75" s="1"/>
  <c r="K34" i="75"/>
  <c r="M34" i="75"/>
  <c r="N34" i="75"/>
  <c r="O34" i="75"/>
  <c r="O33" i="75" s="1"/>
  <c r="O44" i="75" s="1"/>
  <c r="Q34" i="75"/>
  <c r="R34" i="75"/>
  <c r="K33" i="75"/>
  <c r="K20" i="75"/>
  <c r="J12" i="75"/>
  <c r="K12" i="75"/>
  <c r="K3" i="75" s="1"/>
  <c r="F121" i="75"/>
  <c r="F126" i="75" s="1"/>
  <c r="F104" i="75"/>
  <c r="F103" i="75" s="1"/>
  <c r="F115" i="75" s="1"/>
  <c r="F94" i="75"/>
  <c r="F90" i="75" s="1"/>
  <c r="F89" i="75" s="1"/>
  <c r="F102" i="75" s="1"/>
  <c r="F81" i="75"/>
  <c r="F77" i="75"/>
  <c r="F72" i="75"/>
  <c r="F66" i="75"/>
  <c r="F61" i="75"/>
  <c r="F56" i="75"/>
  <c r="F54" i="75" s="1"/>
  <c r="F53" i="75" s="1"/>
  <c r="F33" i="75"/>
  <c r="F20" i="75"/>
  <c r="F3" i="75"/>
  <c r="O151" i="4"/>
  <c r="P151" i="4"/>
  <c r="Q151" i="4"/>
  <c r="R151" i="4"/>
  <c r="O140" i="4"/>
  <c r="P140" i="4"/>
  <c r="Q140" i="4"/>
  <c r="Q156" i="4" s="1"/>
  <c r="R140" i="4"/>
  <c r="R156" i="4" s="1"/>
  <c r="O133" i="4"/>
  <c r="P133" i="4"/>
  <c r="Q133" i="4"/>
  <c r="R133" i="4"/>
  <c r="O128" i="4"/>
  <c r="P128" i="4"/>
  <c r="Q128" i="4"/>
  <c r="Q127" i="4" s="1"/>
  <c r="R128" i="4"/>
  <c r="R127" i="4" s="1"/>
  <c r="O127" i="4"/>
  <c r="P127" i="4"/>
  <c r="O124" i="4"/>
  <c r="P124" i="4"/>
  <c r="P139" i="4" s="1"/>
  <c r="Q124" i="4"/>
  <c r="R124" i="4"/>
  <c r="O115" i="4"/>
  <c r="P115" i="4"/>
  <c r="P111" i="4" s="1"/>
  <c r="P110" i="4" s="1"/>
  <c r="Q115" i="4"/>
  <c r="Q111" i="4" s="1"/>
  <c r="Q110" i="4" s="1"/>
  <c r="R115" i="4"/>
  <c r="R111" i="4" s="1"/>
  <c r="R110" i="4" s="1"/>
  <c r="O111" i="4"/>
  <c r="O110" i="4" s="1"/>
  <c r="O100" i="4"/>
  <c r="P100" i="4"/>
  <c r="Q100" i="4"/>
  <c r="R100" i="4"/>
  <c r="O92" i="4"/>
  <c r="P92" i="4"/>
  <c r="Q92" i="4"/>
  <c r="R92" i="4"/>
  <c r="O88" i="4"/>
  <c r="P88" i="4"/>
  <c r="Q88" i="4"/>
  <c r="R88" i="4"/>
  <c r="O83" i="4"/>
  <c r="P83" i="4"/>
  <c r="Q83" i="4"/>
  <c r="Q96" i="4" s="1"/>
  <c r="R83" i="4"/>
  <c r="R96" i="4" s="1"/>
  <c r="O77" i="4"/>
  <c r="P77" i="4"/>
  <c r="Q77" i="4"/>
  <c r="R77" i="4"/>
  <c r="O72" i="4"/>
  <c r="P72" i="4"/>
  <c r="Q72" i="4"/>
  <c r="R72" i="4"/>
  <c r="R67" i="4"/>
  <c r="R65" i="4" s="1"/>
  <c r="R64" i="4" s="1"/>
  <c r="O65" i="4"/>
  <c r="P65" i="4"/>
  <c r="Q65" i="4"/>
  <c r="Q64" i="4" s="1"/>
  <c r="O64" i="4"/>
  <c r="P64" i="4"/>
  <c r="O56" i="4"/>
  <c r="P56" i="4"/>
  <c r="Q56" i="4"/>
  <c r="R56" i="4"/>
  <c r="O45" i="4"/>
  <c r="O44" i="4" s="1"/>
  <c r="P45" i="4"/>
  <c r="P44" i="4" s="1"/>
  <c r="Q45" i="4"/>
  <c r="R45" i="4"/>
  <c r="R44" i="4" s="1"/>
  <c r="Q44" i="4"/>
  <c r="O40" i="4"/>
  <c r="P40" i="4"/>
  <c r="Q40" i="4"/>
  <c r="R40" i="4"/>
  <c r="O31" i="4"/>
  <c r="P31" i="4"/>
  <c r="Q31" i="4"/>
  <c r="R31" i="4"/>
  <c r="Q23" i="4"/>
  <c r="Q14" i="4" s="1"/>
  <c r="R23" i="4"/>
  <c r="R14" i="4" s="1"/>
  <c r="O14" i="4"/>
  <c r="P14" i="4"/>
  <c r="O9" i="4"/>
  <c r="P9" i="4"/>
  <c r="Q9" i="4"/>
  <c r="R9" i="4"/>
  <c r="O8" i="4"/>
  <c r="O4" i="4" s="1"/>
  <c r="P8" i="4"/>
  <c r="P4" i="4" s="1"/>
  <c r="Q8" i="4"/>
  <c r="Q4" i="4" s="1"/>
  <c r="R8" i="4"/>
  <c r="R4" i="4" s="1"/>
  <c r="L23" i="3"/>
  <c r="L12" i="3"/>
  <c r="E23" i="3"/>
  <c r="E29" i="3" s="1"/>
  <c r="E12" i="3"/>
  <c r="F144" i="70"/>
  <c r="F149" i="70" s="1"/>
  <c r="F127" i="70"/>
  <c r="F126" i="70" s="1"/>
  <c r="F138" i="70" s="1"/>
  <c r="F114" i="70"/>
  <c r="F110" i="70" s="1"/>
  <c r="F99" i="70"/>
  <c r="F91" i="70"/>
  <c r="F87" i="70"/>
  <c r="F82" i="70"/>
  <c r="F76" i="70"/>
  <c r="F71" i="70"/>
  <c r="F63" i="70"/>
  <c r="F55" i="70"/>
  <c r="F80" i="70" s="1"/>
  <c r="F44" i="70"/>
  <c r="F43" i="70" s="1"/>
  <c r="E31" i="70"/>
  <c r="F31" i="70"/>
  <c r="F39" i="70"/>
  <c r="F13" i="70"/>
  <c r="F4" i="70"/>
  <c r="F3" i="70" s="1"/>
  <c r="E81" i="76"/>
  <c r="E85" i="76" s="1"/>
  <c r="E86" i="76" s="1"/>
  <c r="D90" i="76"/>
  <c r="D89" i="76" s="1"/>
  <c r="D102" i="76" s="1"/>
  <c r="E90" i="76"/>
  <c r="E89" i="76" s="1"/>
  <c r="E102" i="76" s="1"/>
  <c r="E121" i="75"/>
  <c r="E126" i="75" s="1"/>
  <c r="E104" i="75"/>
  <c r="E103" i="75" s="1"/>
  <c r="E115" i="75" s="1"/>
  <c r="E94" i="75"/>
  <c r="E90" i="75" s="1"/>
  <c r="E89" i="75" s="1"/>
  <c r="E102" i="75" s="1"/>
  <c r="E81" i="75"/>
  <c r="N77" i="75"/>
  <c r="Q77" i="75"/>
  <c r="R77" i="75"/>
  <c r="I77" i="75"/>
  <c r="J77" i="75"/>
  <c r="D77" i="75"/>
  <c r="E77" i="75"/>
  <c r="J72" i="75"/>
  <c r="E72" i="75"/>
  <c r="J66" i="75"/>
  <c r="J61" i="75"/>
  <c r="E66" i="75"/>
  <c r="E61" i="75"/>
  <c r="E56" i="75"/>
  <c r="E54" i="75" s="1"/>
  <c r="E53" i="75" s="1"/>
  <c r="J53" i="75"/>
  <c r="E33" i="75"/>
  <c r="J20" i="75"/>
  <c r="E20" i="75"/>
  <c r="J3" i="75"/>
  <c r="E12" i="75"/>
  <c r="E3" i="75" s="1"/>
  <c r="J121" i="75"/>
  <c r="J126" i="75" s="1"/>
  <c r="J81" i="75"/>
  <c r="J90" i="75"/>
  <c r="J89" i="75" s="1"/>
  <c r="J102" i="75" s="1"/>
  <c r="X131" i="4"/>
  <c r="Y116" i="4"/>
  <c r="K151" i="4"/>
  <c r="L151" i="4"/>
  <c r="M151" i="4"/>
  <c r="N151" i="4"/>
  <c r="K140" i="4"/>
  <c r="L140" i="4"/>
  <c r="M140" i="4"/>
  <c r="M156" i="4" s="1"/>
  <c r="N140" i="4"/>
  <c r="N156" i="4" s="1"/>
  <c r="K133" i="4"/>
  <c r="L133" i="4"/>
  <c r="M133" i="4"/>
  <c r="N133" i="4"/>
  <c r="L128" i="4"/>
  <c r="M128" i="4"/>
  <c r="N128" i="4"/>
  <c r="K128" i="4"/>
  <c r="K124" i="4"/>
  <c r="L124" i="4"/>
  <c r="M124" i="4"/>
  <c r="N124" i="4"/>
  <c r="K115" i="4"/>
  <c r="K111" i="4" s="1"/>
  <c r="K110" i="4" s="1"/>
  <c r="L115" i="4"/>
  <c r="L111" i="4" s="1"/>
  <c r="L110" i="4" s="1"/>
  <c r="M115" i="4"/>
  <c r="M111" i="4" s="1"/>
  <c r="M110" i="4" s="1"/>
  <c r="N115" i="4"/>
  <c r="N111" i="4" s="1"/>
  <c r="N110" i="4" s="1"/>
  <c r="K100" i="4"/>
  <c r="L100" i="4"/>
  <c r="M100" i="4"/>
  <c r="N100" i="4"/>
  <c r="K92" i="4"/>
  <c r="L92" i="4"/>
  <c r="M92" i="4"/>
  <c r="N92" i="4"/>
  <c r="K88" i="4"/>
  <c r="L88" i="4"/>
  <c r="M88" i="4"/>
  <c r="N88" i="4"/>
  <c r="K83" i="4"/>
  <c r="L83" i="4"/>
  <c r="M83" i="4"/>
  <c r="M96" i="4" s="1"/>
  <c r="N83" i="4"/>
  <c r="N96" i="4" s="1"/>
  <c r="K77" i="4"/>
  <c r="L77" i="4"/>
  <c r="M77" i="4"/>
  <c r="N77" i="4"/>
  <c r="K72" i="4"/>
  <c r="L72" i="4"/>
  <c r="M72" i="4"/>
  <c r="N72" i="4"/>
  <c r="K65" i="4"/>
  <c r="K64" i="4" s="1"/>
  <c r="L67" i="4"/>
  <c r="L65" i="4" s="1"/>
  <c r="L64" i="4" s="1"/>
  <c r="N67" i="4"/>
  <c r="N65" i="4" s="1"/>
  <c r="N64" i="4" s="1"/>
  <c r="M65" i="4"/>
  <c r="M64" i="4" s="1"/>
  <c r="K59" i="4"/>
  <c r="L59" i="4"/>
  <c r="M59" i="4"/>
  <c r="N59" i="4"/>
  <c r="K56" i="4"/>
  <c r="L56" i="4"/>
  <c r="M56" i="4"/>
  <c r="N56" i="4"/>
  <c r="K45" i="4"/>
  <c r="K44" i="4" s="1"/>
  <c r="L45" i="4"/>
  <c r="L44" i="4" s="1"/>
  <c r="M45" i="4"/>
  <c r="M44" i="4" s="1"/>
  <c r="N45" i="4"/>
  <c r="N44" i="4" s="1"/>
  <c r="K40" i="4"/>
  <c r="L40" i="4"/>
  <c r="M40" i="4"/>
  <c r="M31" i="4" s="1"/>
  <c r="N40" i="4"/>
  <c r="N31" i="4" s="1"/>
  <c r="K31" i="4"/>
  <c r="L31" i="4"/>
  <c r="K14" i="4"/>
  <c r="M23" i="4"/>
  <c r="M14" i="4" s="1"/>
  <c r="N23" i="4"/>
  <c r="N14" i="4" s="1"/>
  <c r="L14" i="4"/>
  <c r="K9" i="4"/>
  <c r="L9" i="4"/>
  <c r="L8" i="4" s="1"/>
  <c r="L4" i="4" s="1"/>
  <c r="M9" i="4"/>
  <c r="M8" i="4" s="1"/>
  <c r="M4" i="4" s="1"/>
  <c r="N9" i="4"/>
  <c r="N8" i="4" s="1"/>
  <c r="N4" i="4" s="1"/>
  <c r="K8" i="4"/>
  <c r="K4" i="4" s="1"/>
  <c r="R21" i="3"/>
  <c r="R18" i="3"/>
  <c r="D23" i="3"/>
  <c r="K23" i="3"/>
  <c r="R20" i="3"/>
  <c r="R8" i="3"/>
  <c r="R12" i="3" s="1"/>
  <c r="K12" i="3"/>
  <c r="D12" i="3"/>
  <c r="E127" i="70"/>
  <c r="E126" i="70" s="1"/>
  <c r="E138" i="70" s="1"/>
  <c r="E144" i="70"/>
  <c r="E149" i="70" s="1"/>
  <c r="E114" i="70"/>
  <c r="E110" i="70" s="1"/>
  <c r="E109" i="70" s="1"/>
  <c r="E99" i="70"/>
  <c r="E91" i="70"/>
  <c r="E87" i="70"/>
  <c r="E82" i="70"/>
  <c r="E76" i="70"/>
  <c r="E71" i="70"/>
  <c r="E64" i="70"/>
  <c r="E63" i="70" s="1"/>
  <c r="E55" i="70"/>
  <c r="E44" i="70"/>
  <c r="E43" i="70" s="1"/>
  <c r="E39" i="70"/>
  <c r="E13" i="70"/>
  <c r="E4" i="70"/>
  <c r="E3" i="70" s="1"/>
  <c r="B20" i="77"/>
  <c r="L28" i="77"/>
  <c r="K26" i="77"/>
  <c r="B26" i="77"/>
  <c r="L26" i="77"/>
  <c r="J26" i="77"/>
  <c r="E26" i="77"/>
  <c r="D26" i="77"/>
  <c r="D20" i="77"/>
  <c r="E16" i="77"/>
  <c r="I16" i="77" s="1"/>
  <c r="E10" i="77"/>
  <c r="I10" i="77" s="1"/>
  <c r="E9" i="77"/>
  <c r="I9" i="77" s="1"/>
  <c r="E8" i="77"/>
  <c r="I8" i="77" s="1"/>
  <c r="E7" i="77"/>
  <c r="I7" i="77" s="1"/>
  <c r="E5" i="77"/>
  <c r="I5" i="77" s="1"/>
  <c r="I20" i="77" l="1"/>
  <c r="I28" i="77" s="1"/>
  <c r="S157" i="4"/>
  <c r="W157" i="4" s="1"/>
  <c r="U157" i="4"/>
  <c r="Y157" i="4" s="1"/>
  <c r="Y139" i="4"/>
  <c r="G142" i="75"/>
  <c r="O85" i="75"/>
  <c r="K44" i="75"/>
  <c r="K70" i="75"/>
  <c r="O103" i="75"/>
  <c r="O115" i="75" s="1"/>
  <c r="O116" i="75" s="1"/>
  <c r="O127" i="75" s="1"/>
  <c r="E85" i="75"/>
  <c r="E143" i="75" s="1"/>
  <c r="F85" i="75"/>
  <c r="F143" i="75" s="1"/>
  <c r="O70" i="75"/>
  <c r="O71" i="75" s="1"/>
  <c r="O143" i="75"/>
  <c r="F70" i="75"/>
  <c r="K85" i="75"/>
  <c r="K143" i="75" s="1"/>
  <c r="V55" i="4"/>
  <c r="V82" i="4" s="1"/>
  <c r="V97" i="4" s="1"/>
  <c r="G139" i="70"/>
  <c r="G150" i="70" s="1"/>
  <c r="G63" i="70"/>
  <c r="H64" i="70"/>
  <c r="R139" i="4"/>
  <c r="R157" i="4" s="1"/>
  <c r="Q81" i="4"/>
  <c r="Q123" i="4"/>
  <c r="R55" i="4"/>
  <c r="R81" i="4"/>
  <c r="R123" i="4"/>
  <c r="P156" i="4"/>
  <c r="O156" i="4"/>
  <c r="Q55" i="4"/>
  <c r="Q82" i="4" s="1"/>
  <c r="Q97" i="4" s="1"/>
  <c r="P81" i="4"/>
  <c r="O55" i="4"/>
  <c r="O81" i="4"/>
  <c r="P96" i="4"/>
  <c r="P55" i="4"/>
  <c r="P82" i="4" s="1"/>
  <c r="O96" i="4"/>
  <c r="L29" i="3"/>
  <c r="F95" i="70"/>
  <c r="F166" i="70" s="1"/>
  <c r="E122" i="70"/>
  <c r="Q139" i="4"/>
  <c r="Q157" i="4" s="1"/>
  <c r="O139" i="4"/>
  <c r="L96" i="4"/>
  <c r="K96" i="4"/>
  <c r="F116" i="75"/>
  <c r="F127" i="75" s="1"/>
  <c r="P123" i="4"/>
  <c r="O123" i="4"/>
  <c r="F109" i="70"/>
  <c r="F122" i="70" s="1"/>
  <c r="F139" i="70" s="1"/>
  <c r="F150" i="70" s="1"/>
  <c r="F44" i="75"/>
  <c r="K103" i="75"/>
  <c r="K115" i="75" s="1"/>
  <c r="K116" i="75" s="1"/>
  <c r="J103" i="75"/>
  <c r="J115" i="75" s="1"/>
  <c r="J116" i="75" s="1"/>
  <c r="J127" i="75" s="1"/>
  <c r="E30" i="70"/>
  <c r="E54" i="70" s="1"/>
  <c r="F30" i="70"/>
  <c r="F54" i="70" s="1"/>
  <c r="F81" i="70" s="1"/>
  <c r="F96" i="70" s="1"/>
  <c r="E95" i="70"/>
  <c r="E166" i="70" s="1"/>
  <c r="E80" i="70"/>
  <c r="E44" i="75"/>
  <c r="J70" i="75"/>
  <c r="J44" i="75"/>
  <c r="J71" i="75" s="1"/>
  <c r="E70" i="75"/>
  <c r="E116" i="75"/>
  <c r="E127" i="75" s="1"/>
  <c r="N123" i="4"/>
  <c r="L127" i="4"/>
  <c r="L139" i="4" s="1"/>
  <c r="N55" i="4"/>
  <c r="L81" i="4"/>
  <c r="K55" i="4"/>
  <c r="M81" i="4"/>
  <c r="N127" i="4"/>
  <c r="N139" i="4" s="1"/>
  <c r="M127" i="4"/>
  <c r="M139" i="4" s="1"/>
  <c r="N81" i="4"/>
  <c r="M55" i="4"/>
  <c r="L123" i="4"/>
  <c r="L55" i="4"/>
  <c r="L82" i="4" s="1"/>
  <c r="K81" i="4"/>
  <c r="M123" i="4"/>
  <c r="L156" i="4"/>
  <c r="K156" i="4"/>
  <c r="K29" i="3"/>
  <c r="D29" i="3"/>
  <c r="E139" i="70"/>
  <c r="E150" i="70" s="1"/>
  <c r="E20" i="77"/>
  <c r="J85" i="75"/>
  <c r="J143" i="75" s="1"/>
  <c r="K127" i="4"/>
  <c r="K123" i="4"/>
  <c r="R23" i="3"/>
  <c r="R29" i="3" s="1"/>
  <c r="D28" i="77"/>
  <c r="K28" i="77"/>
  <c r="B28" i="77"/>
  <c r="E28" i="77"/>
  <c r="J28" i="77"/>
  <c r="G67" i="4"/>
  <c r="G65" i="4" s="1"/>
  <c r="H67" i="4"/>
  <c r="X67" i="4" s="1"/>
  <c r="N10" i="3"/>
  <c r="G10" i="3"/>
  <c r="D56" i="75"/>
  <c r="D54" i="75" s="1"/>
  <c r="D12" i="75"/>
  <c r="C67" i="4"/>
  <c r="K71" i="75" l="1"/>
  <c r="K142" i="75" s="1"/>
  <c r="E71" i="75"/>
  <c r="E142" i="75" s="1"/>
  <c r="O86" i="75"/>
  <c r="O142" i="75"/>
  <c r="J86" i="75"/>
  <c r="J142" i="75"/>
  <c r="K127" i="75"/>
  <c r="F71" i="75"/>
  <c r="F86" i="75" s="1"/>
  <c r="K86" i="75"/>
  <c r="O82" i="4"/>
  <c r="O97" i="4" s="1"/>
  <c r="G165" i="70"/>
  <c r="P97" i="4"/>
  <c r="N157" i="4"/>
  <c r="R82" i="4"/>
  <c r="R97" i="4" s="1"/>
  <c r="E81" i="70"/>
  <c r="E165" i="70" s="1"/>
  <c r="P157" i="4"/>
  <c r="O157" i="4"/>
  <c r="L97" i="4"/>
  <c r="F165" i="70"/>
  <c r="N82" i="4"/>
  <c r="N97" i="4" s="1"/>
  <c r="K82" i="4"/>
  <c r="K97" i="4" s="1"/>
  <c r="M157" i="4"/>
  <c r="L157" i="4"/>
  <c r="H65" i="4"/>
  <c r="M82" i="4"/>
  <c r="M97" i="4" s="1"/>
  <c r="K139" i="4"/>
  <c r="C66" i="70"/>
  <c r="N7" i="3"/>
  <c r="T73" i="75"/>
  <c r="D3" i="75"/>
  <c r="H12" i="75"/>
  <c r="H3" i="75" s="1"/>
  <c r="I12" i="75"/>
  <c r="I3" i="75" s="1"/>
  <c r="M12" i="75"/>
  <c r="M3" i="75" s="1"/>
  <c r="N12" i="75"/>
  <c r="N3" i="75" s="1"/>
  <c r="Q12" i="75"/>
  <c r="Q3" i="75" s="1"/>
  <c r="R12" i="75"/>
  <c r="R3" i="75" s="1"/>
  <c r="D45" i="75"/>
  <c r="I45" i="75"/>
  <c r="M47" i="75"/>
  <c r="M45" i="75" s="1"/>
  <c r="N45" i="75"/>
  <c r="Q45" i="75"/>
  <c r="R45" i="75"/>
  <c r="D109" i="75"/>
  <c r="H109" i="75"/>
  <c r="I109" i="75"/>
  <c r="M109" i="75"/>
  <c r="N109" i="75"/>
  <c r="Q109" i="75"/>
  <c r="R109" i="75"/>
  <c r="D104" i="75"/>
  <c r="H104" i="75"/>
  <c r="I104" i="75"/>
  <c r="M104" i="75"/>
  <c r="N104" i="75"/>
  <c r="Q104" i="75"/>
  <c r="R104" i="75"/>
  <c r="D121" i="75"/>
  <c r="D126" i="75" s="1"/>
  <c r="H121" i="75"/>
  <c r="I121" i="75"/>
  <c r="I126" i="75" s="1"/>
  <c r="M121" i="75"/>
  <c r="M126" i="75" s="1"/>
  <c r="N121" i="75"/>
  <c r="N126" i="75" s="1"/>
  <c r="Q121" i="75"/>
  <c r="Q126" i="75" s="1"/>
  <c r="R121" i="75"/>
  <c r="R126" i="75" s="1"/>
  <c r="D94" i="75"/>
  <c r="D90" i="75" s="1"/>
  <c r="D89" i="75" s="1"/>
  <c r="D102" i="75" s="1"/>
  <c r="H94" i="75"/>
  <c r="H90" i="75" s="1"/>
  <c r="H89" i="75" s="1"/>
  <c r="H102" i="75" s="1"/>
  <c r="I94" i="75"/>
  <c r="I90" i="75" s="1"/>
  <c r="M94" i="75"/>
  <c r="M90" i="75" s="1"/>
  <c r="M89" i="75" s="1"/>
  <c r="M102" i="75" s="1"/>
  <c r="N94" i="75"/>
  <c r="N90" i="75" s="1"/>
  <c r="N89" i="75" s="1"/>
  <c r="N102" i="75" s="1"/>
  <c r="Q94" i="75"/>
  <c r="Q90" i="75" s="1"/>
  <c r="Q89" i="75" s="1"/>
  <c r="Q102" i="75" s="1"/>
  <c r="R94" i="75"/>
  <c r="R90" i="75" s="1"/>
  <c r="R89" i="75" s="1"/>
  <c r="R102" i="75" s="1"/>
  <c r="D81" i="75"/>
  <c r="H81" i="75"/>
  <c r="I81" i="75"/>
  <c r="M81" i="75"/>
  <c r="N81" i="75"/>
  <c r="Q81" i="75"/>
  <c r="R81" i="75"/>
  <c r="T81" i="75"/>
  <c r="D72" i="75"/>
  <c r="D85" i="75" s="1"/>
  <c r="H72" i="75"/>
  <c r="I72" i="75"/>
  <c r="I85" i="75" s="1"/>
  <c r="M72" i="75"/>
  <c r="N72" i="75"/>
  <c r="Q72" i="75"/>
  <c r="R72" i="75"/>
  <c r="D66" i="75"/>
  <c r="H66" i="75"/>
  <c r="I66" i="75"/>
  <c r="M66" i="75"/>
  <c r="N66" i="75"/>
  <c r="Q66" i="75"/>
  <c r="R66" i="75"/>
  <c r="D61" i="75"/>
  <c r="H61" i="75"/>
  <c r="I61" i="75"/>
  <c r="M61" i="75"/>
  <c r="N61" i="75"/>
  <c r="Q61" i="75"/>
  <c r="R61" i="75"/>
  <c r="D53" i="75"/>
  <c r="I53" i="75"/>
  <c r="M53" i="75"/>
  <c r="N53" i="75"/>
  <c r="Q53" i="75"/>
  <c r="R53" i="75"/>
  <c r="D33" i="75"/>
  <c r="I33" i="75"/>
  <c r="N33" i="75"/>
  <c r="R33" i="75"/>
  <c r="D20" i="75"/>
  <c r="H20" i="75"/>
  <c r="I20" i="75"/>
  <c r="N20" i="75"/>
  <c r="R20" i="75"/>
  <c r="O81" i="76"/>
  <c r="M81" i="76"/>
  <c r="I81" i="76"/>
  <c r="D81" i="76"/>
  <c r="M72" i="76"/>
  <c r="I72" i="76"/>
  <c r="D72" i="76"/>
  <c r="O73" i="76"/>
  <c r="O72" i="76" s="1"/>
  <c r="O121" i="76"/>
  <c r="L121" i="76"/>
  <c r="L126" i="76" s="1"/>
  <c r="H121" i="76"/>
  <c r="H126" i="76" s="1"/>
  <c r="C121" i="76"/>
  <c r="O117" i="76"/>
  <c r="O126" i="76" s="1"/>
  <c r="C117" i="76"/>
  <c r="O109" i="76"/>
  <c r="L109" i="76"/>
  <c r="H109" i="76"/>
  <c r="C109" i="76"/>
  <c r="O107" i="76"/>
  <c r="L104" i="76"/>
  <c r="H104" i="76"/>
  <c r="C104" i="76"/>
  <c r="C103" i="76" s="1"/>
  <c r="C115" i="76" s="1"/>
  <c r="L94" i="76"/>
  <c r="H94" i="76"/>
  <c r="C90" i="76"/>
  <c r="L81" i="76"/>
  <c r="H81" i="76"/>
  <c r="C81" i="76"/>
  <c r="O77" i="76"/>
  <c r="C77" i="76"/>
  <c r="L72" i="76"/>
  <c r="H72" i="76"/>
  <c r="C72" i="76"/>
  <c r="O66" i="76"/>
  <c r="L66" i="76"/>
  <c r="H66" i="76"/>
  <c r="C66" i="76"/>
  <c r="O61" i="76"/>
  <c r="L61" i="76"/>
  <c r="H61" i="76"/>
  <c r="C61" i="76"/>
  <c r="C56" i="76"/>
  <c r="O56" i="76" s="1"/>
  <c r="L54" i="76"/>
  <c r="L53" i="76" s="1"/>
  <c r="H54" i="76"/>
  <c r="H53" i="76" s="1"/>
  <c r="O48" i="76"/>
  <c r="O47" i="76" s="1"/>
  <c r="O45" i="76" s="1"/>
  <c r="C48" i="76"/>
  <c r="C47" i="76" s="1"/>
  <c r="C45" i="76" s="1"/>
  <c r="O40" i="76"/>
  <c r="O39" i="76"/>
  <c r="L34" i="76"/>
  <c r="H34" i="76"/>
  <c r="H33" i="76" s="1"/>
  <c r="C34" i="76"/>
  <c r="C33" i="76" s="1"/>
  <c r="O32" i="76"/>
  <c r="O31" i="76"/>
  <c r="O30" i="76"/>
  <c r="C29" i="76"/>
  <c r="O29" i="76" s="1"/>
  <c r="O28" i="76"/>
  <c r="O27" i="76"/>
  <c r="O26" i="76"/>
  <c r="O25" i="76"/>
  <c r="O24" i="76"/>
  <c r="O23" i="76"/>
  <c r="O22" i="76"/>
  <c r="L21" i="76"/>
  <c r="L20" i="76" s="1"/>
  <c r="H21" i="76"/>
  <c r="H20" i="76" s="1"/>
  <c r="C21" i="76"/>
  <c r="O3" i="76"/>
  <c r="L3" i="76"/>
  <c r="H3" i="76"/>
  <c r="C3" i="76"/>
  <c r="T125" i="75"/>
  <c r="T121" i="75" s="1"/>
  <c r="C121" i="75"/>
  <c r="T117" i="75"/>
  <c r="H117" i="75"/>
  <c r="C117" i="75"/>
  <c r="T114" i="75"/>
  <c r="T113" i="75"/>
  <c r="T112" i="75"/>
  <c r="T111" i="75"/>
  <c r="T110" i="75"/>
  <c r="C109" i="75"/>
  <c r="T107" i="75"/>
  <c r="T105" i="75"/>
  <c r="C104" i="75"/>
  <c r="T101" i="75"/>
  <c r="T100" i="75"/>
  <c r="T99" i="75"/>
  <c r="T98" i="75"/>
  <c r="T97" i="75"/>
  <c r="T96" i="75"/>
  <c r="T95" i="75"/>
  <c r="C94" i="75"/>
  <c r="C90" i="75" s="1"/>
  <c r="C89" i="75" s="1"/>
  <c r="C102" i="75" s="1"/>
  <c r="T92" i="75"/>
  <c r="T91" i="75"/>
  <c r="C81" i="75"/>
  <c r="T77" i="75"/>
  <c r="M77" i="75"/>
  <c r="H77" i="75"/>
  <c r="C77" i="75"/>
  <c r="T76" i="75"/>
  <c r="T75" i="75"/>
  <c r="T74" i="75"/>
  <c r="C72" i="75"/>
  <c r="T66" i="75"/>
  <c r="C66" i="75"/>
  <c r="T65" i="75"/>
  <c r="T64" i="75"/>
  <c r="T63" i="75"/>
  <c r="C61" i="75"/>
  <c r="Q56" i="75"/>
  <c r="M56" i="75"/>
  <c r="H56" i="75"/>
  <c r="H54" i="75" s="1"/>
  <c r="H53" i="75" s="1"/>
  <c r="C56" i="75"/>
  <c r="T48" i="75"/>
  <c r="H48" i="75"/>
  <c r="C48" i="75"/>
  <c r="C47" i="75" s="1"/>
  <c r="T43" i="75"/>
  <c r="T42" i="75"/>
  <c r="T41" i="75"/>
  <c r="T40" i="75"/>
  <c r="T39" i="75"/>
  <c r="T38" i="75"/>
  <c r="T37" i="75"/>
  <c r="T36" i="75"/>
  <c r="T35" i="75"/>
  <c r="Q33" i="75"/>
  <c r="M33" i="75"/>
  <c r="H33" i="75"/>
  <c r="C34" i="75"/>
  <c r="C33" i="75" s="1"/>
  <c r="T32" i="75"/>
  <c r="T31" i="75"/>
  <c r="T30" i="75"/>
  <c r="C29" i="75"/>
  <c r="T29" i="75" s="1"/>
  <c r="T28" i="75"/>
  <c r="T27" i="75"/>
  <c r="T26" i="75"/>
  <c r="T25" i="75"/>
  <c r="T24" i="75"/>
  <c r="T23" i="75"/>
  <c r="T22" i="75"/>
  <c r="Q21" i="75"/>
  <c r="Q20" i="75" s="1"/>
  <c r="M21" i="75"/>
  <c r="M20" i="75" s="1"/>
  <c r="C21" i="75"/>
  <c r="T19" i="75"/>
  <c r="T18" i="75"/>
  <c r="T17" i="75"/>
  <c r="T16" i="75"/>
  <c r="T15" i="75"/>
  <c r="T14" i="75"/>
  <c r="C12" i="75"/>
  <c r="C3" i="75" s="1"/>
  <c r="T11" i="75"/>
  <c r="T10" i="75"/>
  <c r="T9" i="75"/>
  <c r="T8" i="75"/>
  <c r="T7" i="75"/>
  <c r="T6" i="75"/>
  <c r="T5" i="75"/>
  <c r="T4" i="75"/>
  <c r="D56" i="4"/>
  <c r="E56" i="4"/>
  <c r="F56" i="4"/>
  <c r="G56" i="4"/>
  <c r="H56" i="4"/>
  <c r="I56" i="4"/>
  <c r="J56" i="4"/>
  <c r="D59" i="4"/>
  <c r="E59" i="4"/>
  <c r="F59" i="4"/>
  <c r="H59" i="4"/>
  <c r="I59" i="4"/>
  <c r="J59" i="4"/>
  <c r="X153" i="4"/>
  <c r="X154" i="4"/>
  <c r="W153" i="4"/>
  <c r="W154" i="4"/>
  <c r="X152" i="4"/>
  <c r="Y152" i="4"/>
  <c r="Z152" i="4"/>
  <c r="W152" i="4"/>
  <c r="W135" i="4"/>
  <c r="W136" i="4"/>
  <c r="W137" i="4"/>
  <c r="Y112" i="4"/>
  <c r="Y113" i="4"/>
  <c r="Y117" i="4"/>
  <c r="Y118" i="4"/>
  <c r="Y119" i="4"/>
  <c r="Y120" i="4"/>
  <c r="Y121" i="4"/>
  <c r="Y122" i="4"/>
  <c r="X122" i="4"/>
  <c r="W122" i="4"/>
  <c r="Z102" i="4"/>
  <c r="Z103" i="4"/>
  <c r="Z104" i="4"/>
  <c r="Z105" i="4"/>
  <c r="Z106" i="4"/>
  <c r="Z108" i="4"/>
  <c r="Z109" i="4"/>
  <c r="Y102" i="4"/>
  <c r="Y103" i="4"/>
  <c r="Y104" i="4"/>
  <c r="Y105" i="4"/>
  <c r="Y106" i="4"/>
  <c r="Y108" i="4"/>
  <c r="Y109" i="4"/>
  <c r="X104" i="4"/>
  <c r="X105" i="4"/>
  <c r="X106" i="4"/>
  <c r="X108" i="4"/>
  <c r="X109" i="4"/>
  <c r="W104" i="4"/>
  <c r="W105" i="4"/>
  <c r="W106" i="4"/>
  <c r="W108" i="4"/>
  <c r="W109" i="4"/>
  <c r="Y101" i="4"/>
  <c r="Z101" i="4"/>
  <c r="X94" i="4"/>
  <c r="X93" i="4"/>
  <c r="Y93" i="4"/>
  <c r="Z93" i="4"/>
  <c r="W94" i="4"/>
  <c r="W93" i="4"/>
  <c r="Y85" i="4"/>
  <c r="Y86" i="4"/>
  <c r="Y87" i="4"/>
  <c r="X85" i="4"/>
  <c r="X86" i="4"/>
  <c r="X87" i="4"/>
  <c r="W85" i="4"/>
  <c r="W86" i="4"/>
  <c r="W87" i="4"/>
  <c r="X84" i="4"/>
  <c r="Y84" i="4"/>
  <c r="Z84" i="4"/>
  <c r="W84" i="4"/>
  <c r="Y74" i="4"/>
  <c r="Y75" i="4"/>
  <c r="Y76" i="4"/>
  <c r="W74" i="4"/>
  <c r="W75" i="4"/>
  <c r="W76" i="4"/>
  <c r="X73" i="4"/>
  <c r="Y73" i="4"/>
  <c r="Z73" i="4"/>
  <c r="W73" i="4"/>
  <c r="Y70" i="4"/>
  <c r="Y71" i="4"/>
  <c r="W70" i="4"/>
  <c r="W71" i="4"/>
  <c r="Y46" i="4"/>
  <c r="Y47" i="4"/>
  <c r="Y48" i="4"/>
  <c r="Y49" i="4"/>
  <c r="Y50" i="4"/>
  <c r="Y51" i="4"/>
  <c r="Y53" i="4"/>
  <c r="Y54" i="4"/>
  <c r="X46" i="4"/>
  <c r="X47" i="4"/>
  <c r="X48" i="4"/>
  <c r="X49" i="4"/>
  <c r="X50" i="4"/>
  <c r="X51" i="4"/>
  <c r="X53" i="4"/>
  <c r="W46" i="4"/>
  <c r="W47" i="4"/>
  <c r="W48" i="4"/>
  <c r="W49" i="4"/>
  <c r="W50" i="4"/>
  <c r="W51" i="4"/>
  <c r="W53" i="4"/>
  <c r="W54" i="4"/>
  <c r="Z43" i="4"/>
  <c r="W43" i="4"/>
  <c r="X22" i="4"/>
  <c r="X30" i="4"/>
  <c r="X15" i="4"/>
  <c r="Y15" i="4"/>
  <c r="W22" i="4"/>
  <c r="W30" i="4"/>
  <c r="W15" i="4"/>
  <c r="Y6" i="4"/>
  <c r="Y7" i="4"/>
  <c r="Y10" i="4"/>
  <c r="Y11" i="4"/>
  <c r="Y12" i="4"/>
  <c r="Y13" i="4"/>
  <c r="X6" i="4"/>
  <c r="X10" i="4"/>
  <c r="X11" i="4"/>
  <c r="X12" i="4"/>
  <c r="X13" i="4"/>
  <c r="W6" i="4"/>
  <c r="W10" i="4"/>
  <c r="W11" i="4"/>
  <c r="W12" i="4"/>
  <c r="W13" i="4"/>
  <c r="C40" i="4"/>
  <c r="C23" i="4"/>
  <c r="R103" i="75" l="1"/>
  <c r="R115" i="75" s="1"/>
  <c r="E86" i="75"/>
  <c r="D143" i="75"/>
  <c r="N103" i="75"/>
  <c r="N115" i="75" s="1"/>
  <c r="N116" i="75" s="1"/>
  <c r="N127" i="75" s="1"/>
  <c r="D103" i="75"/>
  <c r="D115" i="75" s="1"/>
  <c r="F142" i="75"/>
  <c r="I143" i="75"/>
  <c r="I103" i="75"/>
  <c r="I115" i="75" s="1"/>
  <c r="D85" i="76"/>
  <c r="D86" i="76" s="1"/>
  <c r="C89" i="76"/>
  <c r="C102" i="76" s="1"/>
  <c r="C116" i="76" s="1"/>
  <c r="C127" i="76" s="1"/>
  <c r="H90" i="76"/>
  <c r="H89" i="76" s="1"/>
  <c r="H102" i="76" s="1"/>
  <c r="E96" i="70"/>
  <c r="O104" i="76"/>
  <c r="O103" i="76" s="1"/>
  <c r="O115" i="76" s="1"/>
  <c r="C126" i="76"/>
  <c r="H103" i="76"/>
  <c r="H115" i="76" s="1"/>
  <c r="H126" i="75"/>
  <c r="I89" i="75"/>
  <c r="I102" i="75" s="1"/>
  <c r="H44" i="75"/>
  <c r="R116" i="75"/>
  <c r="R44" i="75"/>
  <c r="Q103" i="75"/>
  <c r="Q115" i="75" s="1"/>
  <c r="Q116" i="75" s="1"/>
  <c r="Q127" i="75" s="1"/>
  <c r="H103" i="75"/>
  <c r="H115" i="75" s="1"/>
  <c r="H116" i="75" s="1"/>
  <c r="K157" i="4"/>
  <c r="L103" i="76"/>
  <c r="L115" i="76" s="1"/>
  <c r="I70" i="75"/>
  <c r="M85" i="75"/>
  <c r="M143" i="75" s="1"/>
  <c r="M103" i="75"/>
  <c r="M115" i="75" s="1"/>
  <c r="M116" i="75" s="1"/>
  <c r="M127" i="75" s="1"/>
  <c r="Q70" i="75"/>
  <c r="R70" i="75"/>
  <c r="D44" i="75"/>
  <c r="N70" i="75"/>
  <c r="N44" i="75"/>
  <c r="M70" i="75"/>
  <c r="Q44" i="75"/>
  <c r="R127" i="75"/>
  <c r="C45" i="75"/>
  <c r="M44" i="75"/>
  <c r="M71" i="75" s="1"/>
  <c r="I44" i="75"/>
  <c r="Q85" i="75"/>
  <c r="Q143" i="75" s="1"/>
  <c r="H85" i="75"/>
  <c r="H45" i="75"/>
  <c r="H70" i="75" s="1"/>
  <c r="R85" i="75"/>
  <c r="R143" i="75" s="1"/>
  <c r="D70" i="75"/>
  <c r="T126" i="75"/>
  <c r="D116" i="75"/>
  <c r="D127" i="75" s="1"/>
  <c r="N85" i="75"/>
  <c r="N143" i="75" s="1"/>
  <c r="T12" i="75"/>
  <c r="T3" i="75" s="1"/>
  <c r="C103" i="75"/>
  <c r="C115" i="75" s="1"/>
  <c r="C116" i="75" s="1"/>
  <c r="C85" i="75"/>
  <c r="C20" i="75"/>
  <c r="C44" i="75" s="1"/>
  <c r="T56" i="75"/>
  <c r="T61" i="75"/>
  <c r="T94" i="75"/>
  <c r="T109" i="75"/>
  <c r="C126" i="75"/>
  <c r="T21" i="75"/>
  <c r="T20" i="75" s="1"/>
  <c r="T34" i="75"/>
  <c r="T33" i="75" s="1"/>
  <c r="T72" i="75"/>
  <c r="T85" i="75" s="1"/>
  <c r="T89" i="75"/>
  <c r="T102" i="75" s="1"/>
  <c r="T104" i="75"/>
  <c r="C20" i="76"/>
  <c r="C44" i="76" s="1"/>
  <c r="H44" i="76"/>
  <c r="C54" i="76"/>
  <c r="O54" i="76" s="1"/>
  <c r="O53" i="76" s="1"/>
  <c r="O70" i="76" s="1"/>
  <c r="O21" i="76"/>
  <c r="O20" i="76" s="1"/>
  <c r="O34" i="76"/>
  <c r="O33" i="76" s="1"/>
  <c r="C85" i="76"/>
  <c r="O94" i="76"/>
  <c r="O85" i="76"/>
  <c r="O143" i="76" s="1"/>
  <c r="L44" i="76"/>
  <c r="L71" i="76" s="1"/>
  <c r="C54" i="75"/>
  <c r="I71" i="75" l="1"/>
  <c r="I86" i="75" s="1"/>
  <c r="R71" i="75"/>
  <c r="R86" i="75" s="1"/>
  <c r="R142" i="75"/>
  <c r="H127" i="75"/>
  <c r="I116" i="75"/>
  <c r="I127" i="75" s="1"/>
  <c r="L86" i="76"/>
  <c r="L142" i="76"/>
  <c r="O89" i="76"/>
  <c r="O102" i="76" s="1"/>
  <c r="O116" i="76" s="1"/>
  <c r="O127" i="76" s="1"/>
  <c r="C143" i="76"/>
  <c r="N71" i="75"/>
  <c r="H71" i="75"/>
  <c r="H86" i="75" s="1"/>
  <c r="D71" i="75"/>
  <c r="M86" i="75"/>
  <c r="H86" i="76"/>
  <c r="Q71" i="75"/>
  <c r="Q86" i="75" s="1"/>
  <c r="T47" i="75"/>
  <c r="T45" i="75" s="1"/>
  <c r="T143" i="75"/>
  <c r="T103" i="75"/>
  <c r="T115" i="75" s="1"/>
  <c r="T116" i="75" s="1"/>
  <c r="T127" i="75" s="1"/>
  <c r="C143" i="75"/>
  <c r="C127" i="75"/>
  <c r="T44" i="75"/>
  <c r="H143" i="75"/>
  <c r="C53" i="76"/>
  <c r="C70" i="76" s="1"/>
  <c r="C71" i="76" s="1"/>
  <c r="C86" i="76" s="1"/>
  <c r="O44" i="76"/>
  <c r="O71" i="76" s="1"/>
  <c r="C53" i="75"/>
  <c r="C70" i="75" s="1"/>
  <c r="C71" i="75" s="1"/>
  <c r="T54" i="75"/>
  <c r="T53" i="75" s="1"/>
  <c r="D66" i="70"/>
  <c r="D4" i="70"/>
  <c r="C22" i="70"/>
  <c r="D13" i="70"/>
  <c r="I142" i="75" l="1"/>
  <c r="N86" i="75"/>
  <c r="N142" i="75"/>
  <c r="O142" i="76"/>
  <c r="H13" i="70"/>
  <c r="D86" i="75"/>
  <c r="D142" i="75"/>
  <c r="T70" i="75"/>
  <c r="H142" i="75"/>
  <c r="Q142" i="75"/>
  <c r="M142" i="75"/>
  <c r="C142" i="76"/>
  <c r="O86" i="76"/>
  <c r="C142" i="75"/>
  <c r="T71" i="75"/>
  <c r="C86" i="75"/>
  <c r="Z141" i="4"/>
  <c r="Z142" i="4"/>
  <c r="Z143" i="4"/>
  <c r="Z144" i="4"/>
  <c r="Z145" i="4"/>
  <c r="Z146" i="4"/>
  <c r="Z147" i="4"/>
  <c r="Z148" i="4"/>
  <c r="Z149" i="4"/>
  <c r="Z150" i="4"/>
  <c r="Z153" i="4"/>
  <c r="Z154" i="4"/>
  <c r="Z155" i="4"/>
  <c r="X141" i="4"/>
  <c r="X142" i="4"/>
  <c r="X143" i="4"/>
  <c r="X144" i="4"/>
  <c r="X145" i="4"/>
  <c r="X146" i="4"/>
  <c r="X147" i="4"/>
  <c r="X148" i="4"/>
  <c r="X149" i="4"/>
  <c r="X150" i="4"/>
  <c r="Y141" i="4"/>
  <c r="Y142" i="4"/>
  <c r="Y143" i="4"/>
  <c r="Y144" i="4"/>
  <c r="Y145" i="4"/>
  <c r="Y146" i="4"/>
  <c r="Y147" i="4"/>
  <c r="Y148" i="4"/>
  <c r="Y149" i="4"/>
  <c r="Y150" i="4"/>
  <c r="Y153" i="4"/>
  <c r="Y154" i="4"/>
  <c r="Y155" i="4"/>
  <c r="W141" i="4"/>
  <c r="W142" i="4"/>
  <c r="W143" i="4"/>
  <c r="W144" i="4"/>
  <c r="W145" i="4"/>
  <c r="W146" i="4"/>
  <c r="W147" i="4"/>
  <c r="W148" i="4"/>
  <c r="W149" i="4"/>
  <c r="W150" i="4"/>
  <c r="D151" i="4"/>
  <c r="Z130" i="4"/>
  <c r="Z131" i="4"/>
  <c r="Z132" i="4"/>
  <c r="Z134" i="4"/>
  <c r="Z135" i="4"/>
  <c r="Z136" i="4"/>
  <c r="Z137" i="4"/>
  <c r="Z138" i="4"/>
  <c r="X130" i="4"/>
  <c r="X132" i="4"/>
  <c r="X134" i="4"/>
  <c r="X135" i="4"/>
  <c r="X136" i="4"/>
  <c r="X137" i="4"/>
  <c r="T142" i="75" l="1"/>
  <c r="T86" i="75"/>
  <c r="G40" i="4"/>
  <c r="I40" i="4"/>
  <c r="J40" i="4"/>
  <c r="D23" i="4"/>
  <c r="F23" i="4"/>
  <c r="G23" i="4"/>
  <c r="H23" i="4"/>
  <c r="J23" i="4"/>
  <c r="H76" i="70" l="1"/>
  <c r="E151" i="4" l="1"/>
  <c r="F151" i="4"/>
  <c r="G151" i="4"/>
  <c r="H151" i="4"/>
  <c r="I151" i="4"/>
  <c r="J151" i="4"/>
  <c r="C151" i="4"/>
  <c r="D140" i="4"/>
  <c r="D156" i="4" s="1"/>
  <c r="E140" i="4"/>
  <c r="E156" i="4" s="1"/>
  <c r="F140" i="4"/>
  <c r="F156" i="4" s="1"/>
  <c r="H140" i="4"/>
  <c r="I140" i="4"/>
  <c r="Y140" i="4" s="1"/>
  <c r="J140" i="4"/>
  <c r="C140" i="4"/>
  <c r="D133" i="4"/>
  <c r="E133" i="4"/>
  <c r="F133" i="4"/>
  <c r="G133" i="4"/>
  <c r="H133" i="4"/>
  <c r="X133" i="4" s="1"/>
  <c r="I133" i="4"/>
  <c r="J133" i="4"/>
  <c r="Z133" i="4" s="1"/>
  <c r="D124" i="4"/>
  <c r="E124" i="4"/>
  <c r="F124" i="4"/>
  <c r="G124" i="4"/>
  <c r="H124" i="4"/>
  <c r="I124" i="4"/>
  <c r="J124" i="4"/>
  <c r="D115" i="4"/>
  <c r="G115" i="4"/>
  <c r="G111" i="4" s="1"/>
  <c r="H115" i="4"/>
  <c r="H111" i="4" s="1"/>
  <c r="D100" i="4"/>
  <c r="E100" i="4"/>
  <c r="F100" i="4"/>
  <c r="G100" i="4"/>
  <c r="H100" i="4"/>
  <c r="I100" i="4"/>
  <c r="J100" i="4"/>
  <c r="D92" i="4"/>
  <c r="E92" i="4"/>
  <c r="F92" i="4"/>
  <c r="G92" i="4"/>
  <c r="H92" i="4"/>
  <c r="I92" i="4"/>
  <c r="J92" i="4"/>
  <c r="D88" i="4"/>
  <c r="E88" i="4"/>
  <c r="E83" i="4" s="1"/>
  <c r="F88" i="4"/>
  <c r="F85" i="4" s="1"/>
  <c r="F83" i="4" s="1"/>
  <c r="G88" i="4"/>
  <c r="H88" i="4"/>
  <c r="I88" i="4"/>
  <c r="J88" i="4"/>
  <c r="D83" i="4"/>
  <c r="G83" i="4"/>
  <c r="H83" i="4"/>
  <c r="G45" i="4"/>
  <c r="G44" i="4" s="1"/>
  <c r="I45" i="4"/>
  <c r="I44" i="4" s="1"/>
  <c r="J45" i="4"/>
  <c r="J44" i="4" s="1"/>
  <c r="E40" i="4"/>
  <c r="E39" i="4" s="1"/>
  <c r="F40" i="4"/>
  <c r="D32" i="4"/>
  <c r="F32" i="4"/>
  <c r="G32" i="4"/>
  <c r="J32" i="4"/>
  <c r="J31" i="4" s="1"/>
  <c r="D14" i="4"/>
  <c r="X14" i="4" s="1"/>
  <c r="F14" i="4"/>
  <c r="G14" i="4"/>
  <c r="D9" i="4"/>
  <c r="E9" i="4"/>
  <c r="F9" i="4"/>
  <c r="G9" i="4"/>
  <c r="G8" i="4" s="1"/>
  <c r="H9" i="4"/>
  <c r="H8" i="4" s="1"/>
  <c r="I9" i="4"/>
  <c r="I8" i="4" s="1"/>
  <c r="J9" i="4"/>
  <c r="F8" i="4"/>
  <c r="J8" i="4"/>
  <c r="D5" i="4"/>
  <c r="E5" i="4"/>
  <c r="F5" i="4"/>
  <c r="G5" i="4"/>
  <c r="H5" i="4"/>
  <c r="I5" i="4"/>
  <c r="J5" i="4"/>
  <c r="C133" i="4"/>
  <c r="C128" i="4"/>
  <c r="C124" i="4"/>
  <c r="C115" i="4"/>
  <c r="C100" i="4"/>
  <c r="C99" i="70"/>
  <c r="D99" i="70"/>
  <c r="H99" i="70"/>
  <c r="H122" i="70" s="1"/>
  <c r="C114" i="70"/>
  <c r="D114" i="70"/>
  <c r="C123" i="70"/>
  <c r="D123" i="70"/>
  <c r="H123" i="70"/>
  <c r="C127" i="70"/>
  <c r="D127" i="70"/>
  <c r="C132" i="70"/>
  <c r="C140" i="70"/>
  <c r="D140" i="70"/>
  <c r="H140" i="70"/>
  <c r="C144" i="70"/>
  <c r="D144" i="70"/>
  <c r="H144" i="70"/>
  <c r="C92" i="4"/>
  <c r="C88" i="4"/>
  <c r="C83" i="4"/>
  <c r="C77" i="4"/>
  <c r="C72" i="4"/>
  <c r="C65" i="4"/>
  <c r="C59" i="4"/>
  <c r="C58" i="4" s="1"/>
  <c r="C56" i="4" s="1"/>
  <c r="C45" i="4"/>
  <c r="C32" i="4"/>
  <c r="C14" i="4"/>
  <c r="C9" i="4"/>
  <c r="C5" i="4"/>
  <c r="E33" i="4"/>
  <c r="E36" i="4"/>
  <c r="D45" i="4"/>
  <c r="E45" i="4"/>
  <c r="F48" i="4"/>
  <c r="F45" i="4" s="1"/>
  <c r="D107" i="4"/>
  <c r="E107" i="4"/>
  <c r="F107" i="4"/>
  <c r="G107" i="4"/>
  <c r="W107" i="4" s="1"/>
  <c r="F112" i="4"/>
  <c r="E115" i="4"/>
  <c r="F116" i="4"/>
  <c r="F115" i="4" s="1"/>
  <c r="D64" i="70"/>
  <c r="D63" i="70" s="1"/>
  <c r="D87" i="70"/>
  <c r="H87" i="70"/>
  <c r="D31" i="70"/>
  <c r="D91" i="70"/>
  <c r="H91" i="70"/>
  <c r="C91" i="70"/>
  <c r="D82" i="70"/>
  <c r="H82" i="70"/>
  <c r="C87" i="70"/>
  <c r="C82" i="70"/>
  <c r="D76" i="70"/>
  <c r="C76" i="70"/>
  <c r="D71" i="70"/>
  <c r="H71" i="70"/>
  <c r="C71" i="70"/>
  <c r="D44" i="70"/>
  <c r="D43" i="70" s="1"/>
  <c r="H44" i="70"/>
  <c r="H43" i="70" s="1"/>
  <c r="C44" i="70"/>
  <c r="C43" i="70" s="1"/>
  <c r="C13" i="70"/>
  <c r="D39" i="70"/>
  <c r="H31" i="70"/>
  <c r="C31" i="70"/>
  <c r="H58" i="70"/>
  <c r="D58" i="70"/>
  <c r="D55" i="70" s="1"/>
  <c r="C58" i="70"/>
  <c r="C57" i="70" s="1"/>
  <c r="C8" i="70"/>
  <c r="C7" i="70" s="1"/>
  <c r="C4" i="70"/>
  <c r="D126" i="70" l="1"/>
  <c r="D138" i="70" s="1"/>
  <c r="Z140" i="4"/>
  <c r="C110" i="70"/>
  <c r="H126" i="70"/>
  <c r="H138" i="70" s="1"/>
  <c r="D30" i="70"/>
  <c r="C55" i="70"/>
  <c r="H57" i="70"/>
  <c r="H55" i="70" s="1"/>
  <c r="C8" i="4"/>
  <c r="W8" i="4" s="1"/>
  <c r="W9" i="4"/>
  <c r="F4" i="4"/>
  <c r="Z5" i="4"/>
  <c r="Y92" i="4"/>
  <c r="Y5" i="4"/>
  <c r="X140" i="4"/>
  <c r="F44" i="4"/>
  <c r="Z44" i="4" s="1"/>
  <c r="Z45" i="4"/>
  <c r="X5" i="4"/>
  <c r="E8" i="4"/>
  <c r="Y8" i="4" s="1"/>
  <c r="Y9" i="4"/>
  <c r="Z151" i="4"/>
  <c r="D8" i="4"/>
  <c r="X8" i="4" s="1"/>
  <c r="X9" i="4"/>
  <c r="Z92" i="4"/>
  <c r="Y151" i="4"/>
  <c r="C156" i="4"/>
  <c r="C127" i="4"/>
  <c r="D111" i="4"/>
  <c r="C111" i="4"/>
  <c r="C64" i="4"/>
  <c r="E44" i="4"/>
  <c r="Y44" i="4" s="1"/>
  <c r="Y45" i="4"/>
  <c r="D44" i="4"/>
  <c r="C44" i="4"/>
  <c r="W45" i="4"/>
  <c r="C31" i="4"/>
  <c r="G96" i="4"/>
  <c r="D110" i="70"/>
  <c r="D109" i="70" s="1"/>
  <c r="D122" i="70" s="1"/>
  <c r="C149" i="70"/>
  <c r="C126" i="70"/>
  <c r="C138" i="70" s="1"/>
  <c r="C64" i="70"/>
  <c r="F96" i="4"/>
  <c r="E32" i="4"/>
  <c r="C3" i="70"/>
  <c r="H96" i="4"/>
  <c r="E96" i="4"/>
  <c r="E97" i="4" s="1"/>
  <c r="I156" i="4"/>
  <c r="Y156" i="4" s="1"/>
  <c r="F111" i="4"/>
  <c r="C96" i="4"/>
  <c r="D149" i="70"/>
  <c r="J4" i="4"/>
  <c r="H156" i="4"/>
  <c r="W140" i="4"/>
  <c r="G156" i="4"/>
  <c r="J156" i="4"/>
  <c r="Z156" i="4" s="1"/>
  <c r="D96" i="4"/>
  <c r="E111" i="4"/>
  <c r="F31" i="4"/>
  <c r="H4" i="4"/>
  <c r="I4" i="4"/>
  <c r="H149" i="70"/>
  <c r="D80" i="70"/>
  <c r="D31" i="4"/>
  <c r="G31" i="4"/>
  <c r="G4" i="4"/>
  <c r="G110" i="4"/>
  <c r="G123" i="4" s="1"/>
  <c r="C95" i="70"/>
  <c r="H95" i="70"/>
  <c r="H30" i="70"/>
  <c r="C30" i="70"/>
  <c r="D95" i="70"/>
  <c r="D3" i="70"/>
  <c r="C4" i="4" l="1"/>
  <c r="C55" i="4" s="1"/>
  <c r="C110" i="4"/>
  <c r="C139" i="4"/>
  <c r="C109" i="70"/>
  <c r="C122" i="70" s="1"/>
  <c r="H54" i="70"/>
  <c r="C63" i="70"/>
  <c r="C80" i="70" s="1"/>
  <c r="H63" i="70"/>
  <c r="H80" i="70" s="1"/>
  <c r="D139" i="70"/>
  <c r="D150" i="70" s="1"/>
  <c r="H109" i="70"/>
  <c r="H139" i="70" s="1"/>
  <c r="H150" i="70" s="1"/>
  <c r="F110" i="4"/>
  <c r="E4" i="4"/>
  <c r="Y4" i="4" s="1"/>
  <c r="D4" i="4"/>
  <c r="D110" i="4"/>
  <c r="E31" i="4"/>
  <c r="Z4" i="4"/>
  <c r="E110" i="4"/>
  <c r="C81" i="4"/>
  <c r="F55" i="4"/>
  <c r="C54" i="70"/>
  <c r="C166" i="70"/>
  <c r="C139" i="70"/>
  <c r="C150" i="70" s="1"/>
  <c r="D166" i="70"/>
  <c r="G55" i="4"/>
  <c r="H166" i="70"/>
  <c r="D54" i="70"/>
  <c r="D81" i="70" s="1"/>
  <c r="D96" i="70" s="1"/>
  <c r="D123" i="4" l="1"/>
  <c r="C123" i="4"/>
  <c r="D55" i="4"/>
  <c r="C82" i="4"/>
  <c r="C81" i="70"/>
  <c r="C96" i="70" s="1"/>
  <c r="H81" i="70"/>
  <c r="H96" i="70" s="1"/>
  <c r="F123" i="4"/>
  <c r="E30" i="4"/>
  <c r="E23" i="4" s="1"/>
  <c r="E14" i="4" s="1"/>
  <c r="E55" i="4" s="1"/>
  <c r="E123" i="4"/>
  <c r="C157" i="4"/>
  <c r="D165" i="70"/>
  <c r="H165" i="70" l="1"/>
  <c r="C165" i="70"/>
  <c r="C97" i="4"/>
  <c r="J107" i="4" l="1"/>
  <c r="Z107" i="4" s="1"/>
  <c r="I107" i="4"/>
  <c r="Y107" i="4" s="1"/>
  <c r="H107" i="4"/>
  <c r="X107" i="4" s="1"/>
  <c r="U22" i="3"/>
  <c r="G12" i="3" l="1"/>
  <c r="I33" i="4" l="1"/>
  <c r="H33" i="4"/>
  <c r="H32" i="4" s="1"/>
  <c r="H31" i="4" l="1"/>
  <c r="X31" i="4" s="1"/>
  <c r="X32" i="4"/>
  <c r="I39" i="4"/>
  <c r="W59" i="4"/>
  <c r="X59" i="4"/>
  <c r="Y59" i="4"/>
  <c r="Z59" i="4"/>
  <c r="Q21" i="3"/>
  <c r="Q20" i="3"/>
  <c r="Q19" i="3"/>
  <c r="Q18" i="3"/>
  <c r="Q11" i="3"/>
  <c r="Q10" i="3"/>
  <c r="Q9" i="3"/>
  <c r="Q8" i="3"/>
  <c r="Q7" i="3"/>
  <c r="U7" i="3" s="1"/>
  <c r="J12" i="3"/>
  <c r="C12" i="3"/>
  <c r="P21" i="3"/>
  <c r="P20" i="3"/>
  <c r="P19" i="3"/>
  <c r="P18" i="3"/>
  <c r="I12" i="3"/>
  <c r="B12" i="3"/>
  <c r="P11" i="3"/>
  <c r="P10" i="3"/>
  <c r="P9" i="3"/>
  <c r="P8" i="3"/>
  <c r="P7" i="3"/>
  <c r="P6" i="3"/>
  <c r="N12" i="3"/>
  <c r="U11" i="3"/>
  <c r="U21" i="3"/>
  <c r="U20" i="3"/>
  <c r="U19" i="3"/>
  <c r="U18" i="3"/>
  <c r="U10" i="3"/>
  <c r="U9" i="3"/>
  <c r="U8" i="3"/>
  <c r="U6" i="3"/>
  <c r="Q23" i="3" l="1"/>
  <c r="Q12" i="3"/>
  <c r="U12" i="3"/>
  <c r="P12" i="3"/>
  <c r="Z126" i="4" l="1"/>
  <c r="Y126" i="4"/>
  <c r="X126" i="4"/>
  <c r="Z125" i="4"/>
  <c r="Y125" i="4"/>
  <c r="X125" i="4"/>
  <c r="Z121" i="4"/>
  <c r="Z120" i="4"/>
  <c r="Z119" i="4"/>
  <c r="Z118" i="4"/>
  <c r="Z117" i="4"/>
  <c r="Z114" i="4"/>
  <c r="Z95" i="4"/>
  <c r="Y95" i="4"/>
  <c r="Z94" i="4"/>
  <c r="Y94" i="4"/>
  <c r="Z90" i="4"/>
  <c r="Y90" i="4"/>
  <c r="X90" i="4"/>
  <c r="Z89" i="4"/>
  <c r="Y89" i="4"/>
  <c r="X89" i="4"/>
  <c r="Z88" i="4"/>
  <c r="Y88" i="4"/>
  <c r="X88" i="4"/>
  <c r="Z87" i="4"/>
  <c r="Z86" i="4"/>
  <c r="W126" i="4"/>
  <c r="W125" i="4"/>
  <c r="W90" i="4"/>
  <c r="W89" i="4"/>
  <c r="W88" i="4"/>
  <c r="Z78" i="4"/>
  <c r="Z74" i="4"/>
  <c r="X74" i="4"/>
  <c r="Z71" i="4"/>
  <c r="X71" i="4"/>
  <c r="Z68" i="4"/>
  <c r="X68" i="4"/>
  <c r="Z66" i="4"/>
  <c r="X66" i="4"/>
  <c r="Z63" i="4"/>
  <c r="Y63" i="4"/>
  <c r="X63" i="4"/>
  <c r="Z62" i="4"/>
  <c r="Y62" i="4"/>
  <c r="X62" i="4"/>
  <c r="Z60" i="4"/>
  <c r="Y60" i="4"/>
  <c r="X60" i="4"/>
  <c r="Z52" i="4"/>
  <c r="Z51" i="4"/>
  <c r="Z50" i="4"/>
  <c r="Z49" i="4"/>
  <c r="Z47" i="4"/>
  <c r="Z46" i="4"/>
  <c r="Y41" i="4"/>
  <c r="X41" i="4"/>
  <c r="Y40" i="4"/>
  <c r="X40" i="4"/>
  <c r="Y38" i="4"/>
  <c r="X38" i="4"/>
  <c r="Y37" i="4"/>
  <c r="X37" i="4"/>
  <c r="Y35" i="4"/>
  <c r="X35" i="4"/>
  <c r="Y34" i="4"/>
  <c r="X34" i="4"/>
  <c r="Z29" i="4"/>
  <c r="Y29" i="4"/>
  <c r="Z28" i="4"/>
  <c r="Y28" i="4"/>
  <c r="Z27" i="4"/>
  <c r="Y27" i="4"/>
  <c r="Z26" i="4"/>
  <c r="Y26" i="4"/>
  <c r="Z25" i="4"/>
  <c r="Y25" i="4"/>
  <c r="Z24" i="4"/>
  <c r="Y24" i="4"/>
  <c r="Z21" i="4"/>
  <c r="Y21" i="4"/>
  <c r="Z19" i="4"/>
  <c r="Y19" i="4"/>
  <c r="Z17" i="4"/>
  <c r="Y17" i="4"/>
  <c r="Z16" i="4"/>
  <c r="Y16" i="4"/>
  <c r="Z13" i="4"/>
  <c r="Z12" i="4"/>
  <c r="Z11" i="4"/>
  <c r="Z10" i="4"/>
  <c r="Z7" i="4"/>
  <c r="Z6" i="4"/>
  <c r="W63" i="4"/>
  <c r="W62" i="4"/>
  <c r="W60" i="4"/>
  <c r="W58" i="4"/>
  <c r="J116" i="4"/>
  <c r="J115" i="4" s="1"/>
  <c r="I115" i="4"/>
  <c r="Y115" i="4" s="1"/>
  <c r="J112" i="4"/>
  <c r="J85" i="4"/>
  <c r="J83" i="4" s="1"/>
  <c r="Z83" i="4" s="1"/>
  <c r="I83" i="4"/>
  <c r="H45" i="4"/>
  <c r="I36" i="4"/>
  <c r="I32" i="4" s="1"/>
  <c r="H14" i="4"/>
  <c r="J15" i="4"/>
  <c r="Z56" i="4"/>
  <c r="X56" i="4"/>
  <c r="U23" i="3"/>
  <c r="U29" i="3" s="1"/>
  <c r="Q29" i="3"/>
  <c r="P23" i="3"/>
  <c r="P29" i="3" s="1"/>
  <c r="N23" i="3"/>
  <c r="N29" i="3" s="1"/>
  <c r="J23" i="3"/>
  <c r="J29" i="3" s="1"/>
  <c r="I23" i="3"/>
  <c r="I29" i="3" s="1"/>
  <c r="G23" i="3"/>
  <c r="C23" i="3"/>
  <c r="C29" i="3" s="1"/>
  <c r="B23" i="3"/>
  <c r="B29" i="3" s="1"/>
  <c r="I31" i="4" l="1"/>
  <c r="Y32" i="4"/>
  <c r="H44" i="4"/>
  <c r="X44" i="4" s="1"/>
  <c r="X45" i="4"/>
  <c r="I111" i="4"/>
  <c r="J14" i="4"/>
  <c r="Z14" i="4" s="1"/>
  <c r="Z15" i="4"/>
  <c r="J55" i="4"/>
  <c r="J111" i="4"/>
  <c r="J96" i="4"/>
  <c r="Z96" i="4" s="1"/>
  <c r="I96" i="4"/>
  <c r="H110" i="4"/>
  <c r="I110" i="4"/>
  <c r="X91" i="4"/>
  <c r="X57" i="4"/>
  <c r="Y33" i="4"/>
  <c r="Z8" i="4"/>
  <c r="Z9" i="4"/>
  <c r="Z18" i="4"/>
  <c r="Z30" i="4"/>
  <c r="X36" i="4"/>
  <c r="W57" i="4"/>
  <c r="Y57" i="4"/>
  <c r="W61" i="4"/>
  <c r="Y61" i="4"/>
  <c r="Y39" i="4"/>
  <c r="Z48" i="4"/>
  <c r="Z116" i="4"/>
  <c r="Z20" i="4"/>
  <c r="Z23" i="4"/>
  <c r="X33" i="4"/>
  <c r="X39" i="4"/>
  <c r="W91" i="4"/>
  <c r="Y91" i="4"/>
  <c r="Y56" i="4"/>
  <c r="Z85" i="4"/>
  <c r="Z57" i="4"/>
  <c r="Z91" i="4"/>
  <c r="W56" i="4"/>
  <c r="Y18" i="4"/>
  <c r="Y20" i="4"/>
  <c r="Y36" i="4"/>
  <c r="X61" i="4"/>
  <c r="Z61" i="4"/>
  <c r="Z112" i="4"/>
  <c r="Z115" i="4"/>
  <c r="H55" i="4" l="1"/>
  <c r="I123" i="4"/>
  <c r="H123" i="4"/>
  <c r="J110" i="4"/>
  <c r="Z111" i="4"/>
  <c r="I30" i="4"/>
  <c r="Y31" i="4"/>
  <c r="Z22" i="4"/>
  <c r="X54" i="4"/>
  <c r="Z122" i="4"/>
  <c r="Z54" i="4"/>
  <c r="Y22" i="4"/>
  <c r="I23" i="4" l="1"/>
  <c r="Y30" i="4"/>
  <c r="J123" i="4"/>
  <c r="Z123" i="4" s="1"/>
  <c r="Z110" i="4"/>
  <c r="Y43" i="4"/>
  <c r="I14" i="4" l="1"/>
  <c r="Y23" i="4"/>
  <c r="X43" i="4"/>
  <c r="I55" i="4" l="1"/>
  <c r="Y14" i="4"/>
  <c r="G29" i="3"/>
  <c r="D72" i="4" l="1"/>
  <c r="X75" i="4"/>
  <c r="E72" i="4"/>
  <c r="F72" i="4"/>
  <c r="J72" i="4"/>
  <c r="Z75" i="4"/>
  <c r="I72" i="4"/>
  <c r="H72" i="4"/>
  <c r="G72" i="4"/>
  <c r="W72" i="4" s="1"/>
  <c r="Y72" i="4" l="1"/>
  <c r="Z72" i="4"/>
  <c r="X72" i="4"/>
  <c r="D65" i="4"/>
  <c r="X65" i="4" s="1"/>
  <c r="D64" i="4" l="1"/>
  <c r="E67" i="4"/>
  <c r="D81" i="4" l="1"/>
  <c r="G64" i="4"/>
  <c r="D69" i="4"/>
  <c r="X69" i="4" s="1"/>
  <c r="E65" i="4"/>
  <c r="D82" i="4"/>
  <c r="H79" i="4"/>
  <c r="H77" i="4" s="1"/>
  <c r="X77" i="4" s="1"/>
  <c r="G81" i="4" l="1"/>
  <c r="E64" i="4"/>
  <c r="D97" i="4"/>
  <c r="H64" i="4" l="1"/>
  <c r="X64" i="4" s="1"/>
  <c r="H81" i="4" l="1"/>
  <c r="I67" i="4"/>
  <c r="H82" i="4" l="1"/>
  <c r="I65" i="4"/>
  <c r="H97" i="4" l="1"/>
  <c r="I64" i="4"/>
  <c r="J79" i="4"/>
  <c r="J67" i="4"/>
  <c r="J65" i="4" s="1"/>
  <c r="I81" i="4" l="1"/>
  <c r="J77" i="4"/>
  <c r="J64" i="4"/>
  <c r="J81" i="4" l="1"/>
  <c r="J82" i="4" l="1"/>
  <c r="W79" i="4"/>
  <c r="Y79" i="4"/>
  <c r="D78" i="4"/>
  <c r="D79" i="4" s="1"/>
  <c r="X79" i="4" s="1"/>
  <c r="G82" i="4"/>
  <c r="J97" i="4" l="1"/>
  <c r="G97" i="4"/>
  <c r="X78" i="4"/>
  <c r="I82" i="4"/>
  <c r="D128" i="4"/>
  <c r="E128" i="4"/>
  <c r="G128" i="4"/>
  <c r="D127" i="4" l="1"/>
  <c r="E127" i="4"/>
  <c r="I97" i="4"/>
  <c r="G127" i="4"/>
  <c r="E139" i="4" l="1"/>
  <c r="D139" i="4"/>
  <c r="G139" i="4"/>
  <c r="H128" i="4"/>
  <c r="E157" i="4" l="1"/>
  <c r="D157" i="4"/>
  <c r="H127" i="4"/>
  <c r="G157" i="4"/>
  <c r="H139" i="4" l="1"/>
  <c r="I128" i="4"/>
  <c r="Y128" i="4" s="1"/>
  <c r="I127" i="4" l="1"/>
  <c r="Y127" i="4" s="1"/>
  <c r="H157" i="4"/>
  <c r="I139" i="4" l="1"/>
  <c r="F127" i="4"/>
  <c r="I157" i="4" l="1"/>
  <c r="F139" i="4"/>
  <c r="F129" i="4"/>
  <c r="F157" i="4" l="1"/>
  <c r="E77" i="4" l="1"/>
  <c r="G77" i="4"/>
  <c r="W77" i="4" s="1"/>
  <c r="W78" i="4"/>
  <c r="I77" i="4"/>
  <c r="Y78" i="4"/>
  <c r="E81" i="4" l="1"/>
  <c r="Y77" i="4"/>
  <c r="Z67" i="4"/>
  <c r="F65" i="4"/>
  <c r="F64" i="4" s="1"/>
  <c r="Z64" i="4" l="1"/>
  <c r="F69" i="4"/>
  <c r="Z65" i="4"/>
  <c r="F79" i="4" l="1"/>
  <c r="Z69" i="4"/>
  <c r="F77" i="4" l="1"/>
  <c r="Z79" i="4"/>
  <c r="Z77" i="4" l="1"/>
  <c r="F81" i="4"/>
  <c r="F82" i="4" l="1"/>
  <c r="Z81" i="4"/>
  <c r="F97" i="4" l="1"/>
  <c r="Z128" i="4"/>
  <c r="J127" i="4"/>
  <c r="J139" i="4" s="1"/>
  <c r="J157" i="4" l="1"/>
  <c r="Z139" i="4"/>
  <c r="Z127" i="4"/>
  <c r="J129" i="4"/>
  <c r="Z129" i="4" s="1"/>
</calcChain>
</file>

<file path=xl/sharedStrings.xml><?xml version="1.0" encoding="utf-8"?>
<sst xmlns="http://schemas.openxmlformats.org/spreadsheetml/2006/main" count="1186" uniqueCount="418">
  <si>
    <t>Sorszám</t>
  </si>
  <si>
    <t>Költségvetési szervek működési célú bevétele</t>
  </si>
  <si>
    <t>Ktgvetési szervek működési bevétele</t>
  </si>
  <si>
    <t>1,1,1</t>
  </si>
  <si>
    <r>
      <t xml:space="preserve">Ebből: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élelmezési bevételek áfá-val</t>
    </r>
  </si>
  <si>
    <t>1,1,2</t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</si>
  <si>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egyéb intézményi működési bevételek</t>
    </r>
  </si>
  <si>
    <t>Egyéb működési bevételek összesen</t>
  </si>
  <si>
    <t>1,2,1</t>
  </si>
  <si>
    <t>Támogatásértékű működési bevételek összesen</t>
  </si>
  <si>
    <t>1,2,1,1</t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</si>
  <si>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OEP alapból támogatásértékű működési bevétel</t>
    </r>
  </si>
  <si>
    <t>1,2,1,2</t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</si>
  <si>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egyéb támogatásértékű működési bevétel</t>
    </r>
  </si>
  <si>
    <t>1,2,2</t>
  </si>
  <si>
    <t>Működési c. pénzeszköz átvétel államháztartáson kívülről</t>
  </si>
  <si>
    <t>1,2,3</t>
  </si>
  <si>
    <t>2.</t>
  </si>
  <si>
    <t>Önkormányzat működési célú bevételei összesen</t>
  </si>
  <si>
    <t>Működési bevételek összesen</t>
  </si>
  <si>
    <t>2,1,1</t>
  </si>
  <si>
    <t>2,1,2</t>
  </si>
  <si>
    <t>Kiszámlázott termékek és szolgáltatások ÁFA-ja</t>
  </si>
  <si>
    <t>2,1,4</t>
  </si>
  <si>
    <t>2,1,5</t>
  </si>
  <si>
    <t>2,1,6</t>
  </si>
  <si>
    <t>Helyi   adók és kapcsolódó pótlékok, bírságok</t>
  </si>
  <si>
    <r>
      <t>Ebből: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építményadó</t>
    </r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</si>
  <si>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telekadó</t>
    </r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</si>
  <si>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kommunális adó</t>
    </r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</si>
  <si>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iparűzési adó</t>
    </r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</si>
  <si>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idegenforgalmi  adó</t>
    </r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</si>
  <si>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adóhátralékok beszedése</t>
    </r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</si>
  <si>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termőföld bérbeadásából származó jöv.adó</t>
    </r>
  </si>
  <si>
    <t>Bírságok, pótlékok és egyéb sajátos bevételek</t>
  </si>
  <si>
    <r>
      <t xml:space="preserve">Ebből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bírság - és pótlék</t>
    </r>
  </si>
  <si>
    <r>
      <t xml:space="preserve"> 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talajterhelési díj</t>
    </r>
  </si>
  <si>
    <t>I.</t>
  </si>
  <si>
    <t>1.</t>
  </si>
  <si>
    <t>Költségvetési szervek felhalmozási célú bevétele</t>
  </si>
  <si>
    <t>Felhalmozási és tőkejellegű bevételek</t>
  </si>
  <si>
    <t>Egyéb felhalmozási bevételek összesen</t>
  </si>
  <si>
    <t>Támogatásértékű felhalmozási bevételek összesen</t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</si>
  <si>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OEP alapból támogatásértékű felhalmozási bevétel</t>
    </r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</si>
  <si>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egyéb támogatásértékű felhalmozási bevétel</t>
    </r>
  </si>
  <si>
    <t>Felhalmozási c. pénzeszköz átvétel államháztartáson kívülről</t>
  </si>
  <si>
    <t>Előző évi felhalmozási c. pénzmaradvány átvétele</t>
  </si>
  <si>
    <t>II.</t>
  </si>
  <si>
    <t>III.</t>
  </si>
  <si>
    <t>Támogatási kölcsönök visszatérülése</t>
  </si>
  <si>
    <t>Költségvetési szervek működési pénzmaradványa</t>
  </si>
  <si>
    <t>Működési önkormányzati pénzmaradvány</t>
  </si>
  <si>
    <t>Költségvetési szervek felhalmozási pénzmaradványa</t>
  </si>
  <si>
    <t>Felhalmozási önkormányzati pénzmaradvány</t>
  </si>
  <si>
    <t>Sor-</t>
  </si>
  <si>
    <t xml:space="preserve"> </t>
  </si>
  <si>
    <t>szám</t>
  </si>
  <si>
    <t>eredeti ei.</t>
  </si>
  <si>
    <t>Költségvetési szervek működési célú kiadása</t>
  </si>
  <si>
    <r>
      <t>Ebből: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személyi juttatás</t>
    </r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</si>
  <si>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munkaadót terhelő járulékok</t>
    </r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</si>
  <si>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dologi és egyéb folyó kiadás</t>
    </r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</si>
  <si>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egyéb működési kiadások összesen</t>
    </r>
  </si>
  <si>
    <r>
      <t xml:space="preserve">ebből: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működési támogatásértékű kiadás</t>
    </r>
  </si>
  <si>
    <r>
      <t xml:space="preserve">      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működési c. átadás államháztart-on kívülre</t>
    </r>
  </si>
  <si>
    <r>
      <t xml:space="preserve">      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társadalom- és szociálpolitikai juttatások</t>
    </r>
  </si>
  <si>
    <r>
      <t xml:space="preserve">      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előző évi működési c.pénzmaradvány átadása</t>
    </r>
  </si>
  <si>
    <r>
      <t xml:space="preserve">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ellátottak pénzbeni juttatása</t>
    </r>
  </si>
  <si>
    <t>Önkormányzati működési kiadások</t>
  </si>
  <si>
    <t>2,1,4,1</t>
  </si>
  <si>
    <r>
      <t xml:space="preserve">ebből: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működési támogatásértékű kiadás</t>
    </r>
  </si>
  <si>
    <t>2,1,4,3</t>
  </si>
  <si>
    <t>2,1,4,4</t>
  </si>
  <si>
    <r>
      <t xml:space="preserve">        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előző évi működési c.pénzmaradvány átadása</t>
    </r>
  </si>
  <si>
    <t>Likvídhitel  kamata</t>
  </si>
  <si>
    <t>3.</t>
  </si>
  <si>
    <t>Működési célú pótigények, intézményi átcsoportosítási igények</t>
  </si>
  <si>
    <t>I</t>
  </si>
  <si>
    <t>Költségvetési szervek felhalmozási c.kiadása</t>
  </si>
  <si>
    <r>
      <t xml:space="preserve"> Ebből: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beruházási kiadások áfá-val</t>
    </r>
  </si>
  <si>
    <r>
      <t xml:space="preserve">               </t>
    </r>
    <r>
      <rPr>
        <sz val="10"/>
        <color indexed="8"/>
        <rFont val="Wingdings"/>
        <charset val="2"/>
      </rPr>
      <t>w</t>
    </r>
    <r>
      <rPr>
        <sz val="10"/>
        <color indexed="8"/>
        <rFont val="Times New Roman"/>
        <family val="1"/>
        <charset val="238"/>
      </rPr>
      <t>felújítási kiadások áfá-val</t>
    </r>
  </si>
  <si>
    <t>Önkormányzati felhalmozási c.kiadások összesen</t>
  </si>
  <si>
    <t>Beruházási kiadások áfá-val összesen</t>
  </si>
  <si>
    <t>Felújítási kiadások áfá-val összesen</t>
  </si>
  <si>
    <t>Egyéb felhalmozási kiadások összesen</t>
  </si>
  <si>
    <r>
      <t xml:space="preserve">ebből: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 xml:space="preserve"> támogatásértékű felhalmozási kiadások</t>
    </r>
  </si>
  <si>
    <r>
      <t xml:space="preserve">          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felhalmozási c. pénzeszköz átadása államháztart-on kívülre</t>
    </r>
  </si>
  <si>
    <t>Fejlesztési c.hitel és kötvény kamata</t>
  </si>
  <si>
    <t>Tárgy évi kiadások összesen (I+II)</t>
  </si>
  <si>
    <t>Pénzmaradvány tartalék, áthúzódó kötelezettség összesen</t>
  </si>
  <si>
    <t>VI. Kaposmenti Hulladékgazdálkodási Társulás kiadása</t>
  </si>
  <si>
    <t>Működési célú kiadások</t>
  </si>
  <si>
    <t>Felhalmozási célú kiadások</t>
  </si>
  <si>
    <t>Tárgy évi kiadás összesen</t>
  </si>
  <si>
    <t>Kiadás összesen</t>
  </si>
  <si>
    <t>Kiadások mindösszesen (I+II+III+IV+V+VI)</t>
  </si>
  <si>
    <t>Előirányzat</t>
  </si>
  <si>
    <t>I.Működési célu bevételek</t>
  </si>
  <si>
    <t>II.Felhalmozási célu bevételek</t>
  </si>
  <si>
    <t>Összesen  bevételek (I+II)</t>
  </si>
  <si>
    <t>eredeti</t>
  </si>
  <si>
    <t>ei.</t>
  </si>
  <si>
    <t>Költségvetési szervek műk.c.bevétele</t>
  </si>
  <si>
    <t>Költségvetési szervek felh.c.bevétele</t>
  </si>
  <si>
    <t>Költségvetési szervek bevétele</t>
  </si>
  <si>
    <t>Költségvetési szervek műk. Pénzmaradványa</t>
  </si>
  <si>
    <t>Költségvetési szervek felh. Pénzmaradványa</t>
  </si>
  <si>
    <t>Költségvetési szervek pénzmaradványa</t>
  </si>
  <si>
    <t>Önkormányzati mük.c.bevételek</t>
  </si>
  <si>
    <t>Önkormányzati felh.c.bevételek</t>
  </si>
  <si>
    <t>Önkormányzati bevételek</t>
  </si>
  <si>
    <t>Önkormányzati műk. pénzmaradvány és vállalk. eredmény</t>
  </si>
  <si>
    <t>Működési célu bevételek összesen</t>
  </si>
  <si>
    <t>Felhalmozási célu bevételek összesen</t>
  </si>
  <si>
    <t>Bevételek összesen</t>
  </si>
  <si>
    <t>I.Működési célu kiadások</t>
  </si>
  <si>
    <t>II.Felhalmozási c.kiadások</t>
  </si>
  <si>
    <t>Összesen kiadások (I+II)</t>
  </si>
  <si>
    <t>Költségvetési szervek műk.c.kiadása</t>
  </si>
  <si>
    <t>Költségvetési szervek c.felh.kiadása</t>
  </si>
  <si>
    <t>Költségvetési szervek kiadása</t>
  </si>
  <si>
    <t>Ktgv.szervek műk.pénzm. tartaléka, áthúzódó kiadások</t>
  </si>
  <si>
    <t>Ktgv.szervek felhalm.c.pénzm.felújítási és felhalm.áth. kiadások</t>
  </si>
  <si>
    <t>Ktgv.szervek pénzmaradvány tartalék, áthúzódó kiadások</t>
  </si>
  <si>
    <t>Önkormányzati gazdálkodás műk.c.kiadásai és műk.c.hitel</t>
  </si>
  <si>
    <t>Önkormányzati gazd. felh.c.kiadásai és fejlesztési c. hitel tőketörlesztése</t>
  </si>
  <si>
    <t>Önkormányzati gazd. kiadásai</t>
  </si>
  <si>
    <t>Működési c.pótigény</t>
  </si>
  <si>
    <t>Pótigények összesen</t>
  </si>
  <si>
    <t>Működési célu kiadások összesen</t>
  </si>
  <si>
    <t>Felhalmozási célu kiadások összesen</t>
  </si>
  <si>
    <t>Kiadások összesen</t>
  </si>
  <si>
    <t>I.Működési célu költségvetés egyenlege</t>
  </si>
  <si>
    <t>II.Felh. c.költségv. egyenlege</t>
  </si>
  <si>
    <t>Összesen hitel, hiány(I+II)</t>
  </si>
  <si>
    <t xml:space="preserve">Működési költségvetés egyenlege </t>
  </si>
  <si>
    <t xml:space="preserve">Felh. célu  költségvetés egyenlege </t>
  </si>
  <si>
    <t>Megnevezés</t>
  </si>
  <si>
    <t>kötelező feladat</t>
  </si>
  <si>
    <t>önként vállalt feladat</t>
  </si>
  <si>
    <t>állami (állam-igazgatási) feladatok</t>
  </si>
  <si>
    <t>Támogatásérétkű működési bevételek összesen</t>
  </si>
  <si>
    <t>2,1,3</t>
  </si>
  <si>
    <t>Önkormányzatok egyes köznevelési feladatainak támogatása</t>
  </si>
  <si>
    <t>Önkormányzatok szociális és gyermekjóléti feladatainak támogatása</t>
  </si>
  <si>
    <t>4.</t>
  </si>
  <si>
    <t>5.</t>
  </si>
  <si>
    <t>Önkormányzatok kulturális feladatainak támogatása</t>
  </si>
  <si>
    <t>6.</t>
  </si>
  <si>
    <t>7.</t>
  </si>
  <si>
    <t>8.</t>
  </si>
  <si>
    <t>9.</t>
  </si>
  <si>
    <t>10.</t>
  </si>
  <si>
    <t>11.</t>
  </si>
  <si>
    <t>Tárgy évi bevételek összesen</t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</si>
  <si>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munkaadót terhelő járulékok</t>
    </r>
  </si>
  <si>
    <r>
      <t xml:space="preserve">ebből: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személyi juttatás</t>
    </r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</si>
  <si>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dologi és egyéb folyó kiadás</t>
    </r>
  </si>
  <si>
    <r>
      <t xml:space="preserve">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egyéb működési kiadások összesen</t>
    </r>
  </si>
  <si>
    <r>
      <t xml:space="preserve">                   </t>
    </r>
    <r>
      <rPr>
        <i/>
        <sz val="10"/>
        <color indexed="8"/>
        <rFont val="Wingdings"/>
        <charset val="2"/>
      </rPr>
      <t>w</t>
    </r>
    <r>
      <rPr>
        <i/>
        <sz val="10"/>
        <color indexed="8"/>
        <rFont val="Times New Roman"/>
        <family val="1"/>
        <charset val="238"/>
      </rPr>
      <t>működési c. átadás államháztart-on kívülre</t>
    </r>
  </si>
  <si>
    <t xml:space="preserve">Beruházási kiadások </t>
  </si>
  <si>
    <t xml:space="preserve">Felhalmozási célú céltartalékok </t>
  </si>
  <si>
    <t>Egyéb működési bevétel</t>
  </si>
  <si>
    <t>Mködési hitel felvétel</t>
  </si>
  <si>
    <t>Felhalmozási hitel felvétel</t>
  </si>
  <si>
    <t>Hitel felvétel</t>
  </si>
  <si>
    <t>Egyenleg</t>
  </si>
  <si>
    <t>Egyéb működési bevétel bevétel</t>
  </si>
  <si>
    <t>Intézményfinanszírozás</t>
  </si>
  <si>
    <t>Intézmény finanszírozás</t>
  </si>
  <si>
    <t>Kiadási jogcímek</t>
  </si>
  <si>
    <t>Felhalmozási célú céltartalékok GFT</t>
  </si>
  <si>
    <t>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</si>
  <si>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</si>
  <si>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</si>
  <si>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</si>
  <si>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</si>
  <si>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Általános forgalmiadó visszatérülése</t>
  </si>
  <si>
    <t>Kamatbevétel</t>
  </si>
  <si>
    <t>Egyéb pénzügyi műveletek bevételei</t>
  </si>
  <si>
    <t>2,1,7</t>
  </si>
  <si>
    <t>2,1,8</t>
  </si>
  <si>
    <t>2,1,9</t>
  </si>
  <si>
    <t>2,1,10</t>
  </si>
  <si>
    <t>Közhatalmi bevételek</t>
  </si>
  <si>
    <t>Egyéb közhatalmi bevételek</t>
  </si>
  <si>
    <t>3,1,1</t>
  </si>
  <si>
    <t>3,1,1,1</t>
  </si>
  <si>
    <t>3,1,1,2</t>
  </si>
  <si>
    <t>3,1,1,3</t>
  </si>
  <si>
    <t>3,1,1,4</t>
  </si>
  <si>
    <t>3,1,1,5</t>
  </si>
  <si>
    <t>3,2,1</t>
  </si>
  <si>
    <t>3,2,2</t>
  </si>
  <si>
    <t>Működési célú támogatások államháztartáson belülről</t>
  </si>
  <si>
    <t>Helyi őnkormányzatok működésének általános támogatása</t>
  </si>
  <si>
    <t>Gyermekétkeztetés támogatása</t>
  </si>
  <si>
    <t>Működési célú központosított előirányzatok</t>
  </si>
  <si>
    <t>Elszámolásból származó bevételek</t>
  </si>
  <si>
    <t>visszatérítendő támogatások, kölcsönök visszatérülése ÁH-n belül</t>
  </si>
  <si>
    <t>Egyéb működési célú támogatások bevételei ÁH-n belülről</t>
  </si>
  <si>
    <t xml:space="preserve">    - ebből: EU támogatás</t>
  </si>
  <si>
    <t xml:space="preserve">    - ebből: NEAK támogatás</t>
  </si>
  <si>
    <t xml:space="preserve">    - ebből: elkülönített állami pénzalapból támogatás</t>
  </si>
  <si>
    <t xml:space="preserve">    - ebből: helyi önkormányzattól támogatás</t>
  </si>
  <si>
    <t xml:space="preserve">    - ebből: társulások és költségvetési szervek támogatása</t>
  </si>
  <si>
    <t xml:space="preserve">    - ebből: egyéb fejezeti kezelésű szervek támogatása</t>
  </si>
  <si>
    <t xml:space="preserve">    - ebből: központi költségvetési támogatás</t>
  </si>
  <si>
    <t>Felhalmozási célú támogatások államháztartáson belülről</t>
  </si>
  <si>
    <t>Felhalmozási célú önkormányzati támogatások</t>
  </si>
  <si>
    <t>Felhalmozási célú visszatérítendő támogatások</t>
  </si>
  <si>
    <t>Egyéb felhalmozási célú támogatások ÁH-n belülről</t>
  </si>
  <si>
    <t xml:space="preserve">     -ebből: EU-s támogatások</t>
  </si>
  <si>
    <t xml:space="preserve">    - ebből: fejezeti kezelésű támogatás</t>
  </si>
  <si>
    <t xml:space="preserve">    - ebből társulástól kapott támogatás</t>
  </si>
  <si>
    <t>Felhalmozási bevétel</t>
  </si>
  <si>
    <t>Immateriális javak értékesítése</t>
  </si>
  <si>
    <t>Ingatlanok értékesítése</t>
  </si>
  <si>
    <t>Egyéb tárgyi eszközök értékesítése</t>
  </si>
  <si>
    <t>Részesedések értékesítése</t>
  </si>
  <si>
    <t>Felhalmozási célú átvett pénzeszközök</t>
  </si>
  <si>
    <t>Felhalmozási célú visszatérítendő támogatások, kölcsönök visszatérülése</t>
  </si>
  <si>
    <t>Egyéb felhalmozási célú átvett pénzeszközök</t>
  </si>
  <si>
    <t>Egyéb felhalmozási célú átvett pénzeszköz EU-tól</t>
  </si>
  <si>
    <t>Pénzmaradvány</t>
  </si>
  <si>
    <t>Hitel, kölcsönfelvétel államháztartáson kívölről</t>
  </si>
  <si>
    <t>Hosszú lejáratú kölcsönok felvétele</t>
  </si>
  <si>
    <t>Likviditási célú hitelek, kölcsönök felvétele pénzügyi vállalkozástól</t>
  </si>
  <si>
    <t>Rövid lejáratú hitelek, kölcsönök felvétele</t>
  </si>
  <si>
    <t>Államháztartáson belüli megelőlegezések</t>
  </si>
  <si>
    <t>Államháztartáson belüli megelőlegezések törlesztése</t>
  </si>
  <si>
    <r>
      <t xml:space="preserve">                     ellátottak pénzbeli juttatása</t>
    </r>
    <r>
      <rPr>
        <i/>
        <sz val="10"/>
        <color indexed="8"/>
        <rFont val="Times New Roman"/>
        <family val="1"/>
        <charset val="238"/>
      </rPr>
      <t xml:space="preserve"> </t>
    </r>
  </si>
  <si>
    <t xml:space="preserve">Működési célú általános tartalékok </t>
  </si>
  <si>
    <t xml:space="preserve">     - ebből: EU forrásból megvalósuló beruházás</t>
  </si>
  <si>
    <t xml:space="preserve">   -ebből: EU forrásból megvalósuló felújítás</t>
  </si>
  <si>
    <t>Hitel, kölcsöntörlesztés államháztartáson kívülről</t>
  </si>
  <si>
    <t>Likviditási hitelek törlesztése</t>
  </si>
  <si>
    <t>Kölcsön törlesztés</t>
  </si>
  <si>
    <t>Egyéb felhalmozási célú finanszírozási műveletek kiadásai</t>
  </si>
  <si>
    <t>Finanszírozási kiadások</t>
  </si>
  <si>
    <t>Államháztartáson belüli megelőlegezések folyósítása</t>
  </si>
  <si>
    <t>Államháztartáson belüli megelőlegezések visszafizetése</t>
  </si>
  <si>
    <t>Egyéb pénzügyi műveletek kiadásai</t>
  </si>
  <si>
    <t>Bevételi jogcímek</t>
  </si>
  <si>
    <t>Költségvetési, finanszírozási bevételek kiadások egyenlege</t>
  </si>
  <si>
    <t>Költségvetési hiány, többlet</t>
  </si>
  <si>
    <t>Finanszírozási bevételek, kiadások egyenlege</t>
  </si>
  <si>
    <t>Bevételek összesen (I+II+III )</t>
  </si>
  <si>
    <t>2,1,11</t>
  </si>
  <si>
    <t>2,1,12</t>
  </si>
  <si>
    <t>2,1,13</t>
  </si>
  <si>
    <t>2,1,14</t>
  </si>
  <si>
    <t>2,1,15</t>
  </si>
  <si>
    <t>2,1,16</t>
  </si>
  <si>
    <t>4,1,1</t>
  </si>
  <si>
    <t>4,1,2</t>
  </si>
  <si>
    <t>4,1,3</t>
  </si>
  <si>
    <t>Költségvetési szervek és önkormányzat műk. célú bevételei(1+2+3+4)</t>
  </si>
  <si>
    <t>5,3,1</t>
  </si>
  <si>
    <t>5,3,2</t>
  </si>
  <si>
    <t>6,3,1</t>
  </si>
  <si>
    <t>6,3,2</t>
  </si>
  <si>
    <t>6,3,3</t>
  </si>
  <si>
    <t>6,3,4</t>
  </si>
  <si>
    <t>Költségvetési szervek és önkormányzat felh. célú bevételei (5+6+7+8)</t>
  </si>
  <si>
    <t>Finanszírozási bevételek összesen ( 9+10+11 )</t>
  </si>
  <si>
    <t>1,1,3</t>
  </si>
  <si>
    <t>1,1,3,1</t>
  </si>
  <si>
    <t>1,1,3,2</t>
  </si>
  <si>
    <t>1,1,3,3</t>
  </si>
  <si>
    <t>1,1,3,4</t>
  </si>
  <si>
    <t>2,1,4,2</t>
  </si>
  <si>
    <t>Önkormányzat működési c. kiadásai  összesen</t>
  </si>
  <si>
    <t>Tárgy évi költségvetési szervek és önkormányzat működési kiadásai (1+2)</t>
  </si>
  <si>
    <t>Tárgy évi költségvetési szervek és önkormányzat felhalmozási célú kiadásai(3+4+5)</t>
  </si>
  <si>
    <t>Kiadások mindösszesen (I+II+III )</t>
  </si>
  <si>
    <t xml:space="preserve">Finanszírozási bevételek </t>
  </si>
  <si>
    <t>4,1,1,1</t>
  </si>
  <si>
    <t>4,2,1</t>
  </si>
  <si>
    <t>4,3,1</t>
  </si>
  <si>
    <t>4,3,2</t>
  </si>
  <si>
    <t>4,6</t>
  </si>
  <si>
    <t>Finanszírozási kiadások összesen (5+6 )</t>
  </si>
  <si>
    <t>Hitel, kölcsöntörlesztés államháztartáson kívölről</t>
  </si>
  <si>
    <t>Kikviditási hitelek törlesztése</t>
  </si>
  <si>
    <t xml:space="preserve">Finanszírozási kiadások összesen (5+6) </t>
  </si>
  <si>
    <t>Kiadások mindösszesen (I+II+III)</t>
  </si>
  <si>
    <t>Visszatérítendő támogatások, kölcsönök visszatérülése ÁH-n belül</t>
  </si>
  <si>
    <t>Működési célú központosított előirányzatok, kiegészítő támogatások</t>
  </si>
  <si>
    <t>Tárgy évi költségvetési szervek és önkormányzat felhalmozási célú kiadásai(3+4)</t>
  </si>
  <si>
    <t>I. mód</t>
  </si>
  <si>
    <t>I.mód</t>
  </si>
  <si>
    <t>I. mód.</t>
  </si>
  <si>
    <t>módosított</t>
  </si>
  <si>
    <t>Módosított</t>
  </si>
  <si>
    <t>1,1,4</t>
  </si>
  <si>
    <t>1,1,5</t>
  </si>
  <si>
    <t>1,1,6</t>
  </si>
  <si>
    <t>1,1,7</t>
  </si>
  <si>
    <t>1,1,8</t>
  </si>
  <si>
    <t>1,1,9</t>
  </si>
  <si>
    <t>1,1,10</t>
  </si>
  <si>
    <t>1,1,11</t>
  </si>
  <si>
    <t>1,1,12</t>
  </si>
  <si>
    <t>1,1,13</t>
  </si>
  <si>
    <t>1,1,14</t>
  </si>
  <si>
    <t>1,1,15</t>
  </si>
  <si>
    <t>1,1,16</t>
  </si>
  <si>
    <t>2,1,1,1</t>
  </si>
  <si>
    <t>2,1,1,2</t>
  </si>
  <si>
    <t>2,1,1,3</t>
  </si>
  <si>
    <t>2,1,1,4</t>
  </si>
  <si>
    <t>2,1,1,5</t>
  </si>
  <si>
    <t>2,2,1</t>
  </si>
  <si>
    <t>2,2,2</t>
  </si>
  <si>
    <t>3,1,2</t>
  </si>
  <si>
    <t>3,1,3</t>
  </si>
  <si>
    <t>Költségvetési szervek és önkormányzat műk. célú bevételei(1+2+3)</t>
  </si>
  <si>
    <t>5,3,3</t>
  </si>
  <si>
    <t>5,3,4</t>
  </si>
  <si>
    <t>Költségvetési szervek és önkormányzat felh. célú bevételei (5+6+7)</t>
  </si>
  <si>
    <t>Finanszírozási bevételek összesen ( 9+10 )</t>
  </si>
  <si>
    <t>1,1,4,1</t>
  </si>
  <si>
    <t>1,1,4,2</t>
  </si>
  <si>
    <t>1,1,4,3</t>
  </si>
  <si>
    <t>1,1,4,4</t>
  </si>
  <si>
    <t>2,3,1</t>
  </si>
  <si>
    <t>2,3,2</t>
  </si>
  <si>
    <t>2,6</t>
  </si>
  <si>
    <t>Tárgy évi költségvetési szervek és önkormányzat felhalmozási célú kiadásai</t>
  </si>
  <si>
    <t>Finanszírozási kiadások összesen (3+4 )</t>
  </si>
  <si>
    <t>Tárgy évi költségvetési szervek és önkormányzat felhalmozási célú kiadásai(1+2)</t>
  </si>
  <si>
    <t>2024. évi    eredeti ei.</t>
  </si>
  <si>
    <t>2024.évi I.mód.</t>
  </si>
  <si>
    <t>2024. évi       módosítot ei.</t>
  </si>
  <si>
    <t>2024.évi eredeti ei.</t>
  </si>
  <si>
    <t>2024.évi I. mód.</t>
  </si>
  <si>
    <t>2024.évi módosított ei.</t>
  </si>
  <si>
    <t>2024.évi</t>
  </si>
  <si>
    <t>2024. évi módosított ei.</t>
  </si>
  <si>
    <t>2024. évi ei. Önkormányzat</t>
  </si>
  <si>
    <t>2024. évi I. mód Önkormányzat</t>
  </si>
  <si>
    <t>2024. évi ei. Polgármesteri Hivatal</t>
  </si>
  <si>
    <t>2024. évi ei. Vár</t>
  </si>
  <si>
    <t>2024. évi I. mód Vár</t>
  </si>
  <si>
    <t>2024. évi        ei.</t>
  </si>
  <si>
    <t>2024. évi ei. Műv.ház</t>
  </si>
  <si>
    <t>2024. évi I. mód. Műv.ház</t>
  </si>
  <si>
    <t>2024.évi terv</t>
  </si>
  <si>
    <t>2024. évi I mód</t>
  </si>
  <si>
    <t>2024. évi I. mód PH</t>
  </si>
  <si>
    <t>2024. évi ei. Műv. Ház</t>
  </si>
  <si>
    <t>2024. évi I. mód Műv. Ház</t>
  </si>
  <si>
    <t>Beruházás  megnevezése</t>
  </si>
  <si>
    <t>Teljes költség</t>
  </si>
  <si>
    <t>Kivitelezés kezdési és befejezési éve</t>
  </si>
  <si>
    <t>Felhaszná- lás
2023. XII.31-ig</t>
  </si>
  <si>
    <t>2024. évi ei.</t>
  </si>
  <si>
    <t>önerő</t>
  </si>
  <si>
    <t>várható pályázati támogatás</t>
  </si>
  <si>
    <t>ebből európai uniós támogatás</t>
  </si>
  <si>
    <t>Önkormányzat költségvetésében</t>
  </si>
  <si>
    <t>Sió projekt II kerékpárút TOP-1.2.1-15-TL1-2016-00015</t>
  </si>
  <si>
    <t>2018-2024</t>
  </si>
  <si>
    <t>Komposztáló telep kialakítás BM/8003-8/2021</t>
  </si>
  <si>
    <t>2021-2024</t>
  </si>
  <si>
    <t>külterületi helyi közutak fejlesztése VP6-7.2.1.1-21</t>
  </si>
  <si>
    <t>2023-2024</t>
  </si>
  <si>
    <t>Helyi és térségi turizmusfejlesztés TOP PLUSZ-2.1.1-21-TL1-2022-00005</t>
  </si>
  <si>
    <t>2023-2025</t>
  </si>
  <si>
    <t>Önkormányzati épületek energia korszerűsítése TOP PLUSZ-2.1.1-21-TL1-2022-00017</t>
  </si>
  <si>
    <t>Helyi piac VP6-7.2.1.1-20</t>
  </si>
  <si>
    <t>Napelem rendszer kiépítés</t>
  </si>
  <si>
    <t>2022-2024</t>
  </si>
  <si>
    <t xml:space="preserve">   - Öszikék Szociális Központ </t>
  </si>
  <si>
    <t xml:space="preserve">  - Vak Bottyán Óvoda</t>
  </si>
  <si>
    <t xml:space="preserve">Élhető települések </t>
  </si>
  <si>
    <t>2024-2025</t>
  </si>
  <si>
    <t>Útfelújítás</t>
  </si>
  <si>
    <t>Idősbarát Önkormányzat</t>
  </si>
  <si>
    <t>Ívóvízkút felújítás</t>
  </si>
  <si>
    <t>Gyermekorvosi udvar kialakítás</t>
  </si>
  <si>
    <t>Bőrgyári szennyvíz kiépítés</t>
  </si>
  <si>
    <t>Hivatal felújítás</t>
  </si>
  <si>
    <t>Összes felújítás</t>
  </si>
  <si>
    <t>ÖSSZESEN:</t>
  </si>
  <si>
    <t>Vis maior Malom utcai útbeszakadás</t>
  </si>
  <si>
    <t>TOP- Hunyadi utca felújítás</t>
  </si>
  <si>
    <t>TOP- Malom utca felújítás</t>
  </si>
  <si>
    <t>Bölcsőde fejlesztés</t>
  </si>
  <si>
    <t>Gyógyszertár  nyílászárók csere</t>
  </si>
  <si>
    <t>II. mód.</t>
  </si>
  <si>
    <t>2024. évi II. mód.</t>
  </si>
  <si>
    <t>II.mód</t>
  </si>
  <si>
    <t>2024. évi II. mód PH</t>
  </si>
  <si>
    <t>2024. évi II. mód Önkormányzat</t>
  </si>
  <si>
    <t>2024. évi II mód</t>
  </si>
  <si>
    <t>2024.évi III. mód.</t>
  </si>
  <si>
    <t>2024. évi III. mód</t>
  </si>
  <si>
    <t>III. mód</t>
  </si>
  <si>
    <t>III. mód.</t>
  </si>
  <si>
    <t>2024.0évi III. mód Önkormányzat</t>
  </si>
  <si>
    <t>2024. évi III. mód PH</t>
  </si>
  <si>
    <t>2024. évi III. mód Vár</t>
  </si>
  <si>
    <t>2024. évi III. mód.</t>
  </si>
  <si>
    <t>2024. évi II mód PH</t>
  </si>
  <si>
    <t>2024. évi IV. mód</t>
  </si>
  <si>
    <t>IV. mód</t>
  </si>
  <si>
    <t>IV mód</t>
  </si>
  <si>
    <t>A 2024. évi eredeti előirányzatból</t>
  </si>
  <si>
    <t>2024. évi IV. mód PH</t>
  </si>
  <si>
    <t>2024. évi IV. mód Vár</t>
  </si>
  <si>
    <t>2024. évi IV. mód Műv. Ház</t>
  </si>
  <si>
    <t>2024.0évi IV. mód Önkormányzat</t>
  </si>
  <si>
    <t>2024. évi IV. mód. Műv.ház</t>
  </si>
  <si>
    <t>2024. évi III mód</t>
  </si>
  <si>
    <t>2024. évi IV mód</t>
  </si>
  <si>
    <t>2024. évi Iv. mód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</si>
</sst>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#,##0.0"/>
    <numFmt numFmtId="165" formatCode="#,###"/>
  </numFmts>
  <fonts count="6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Times New Roman CE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Times New Roman CE"/>
      <charset val="238"/>
    </font>
    <font>
      <b/>
      <i/>
      <sz val="12"/>
      <color theme="1"/>
      <name val="Times New Roman"/>
      <family val="1"/>
      <charset val="238"/>
    </font>
    <font>
      <sz val="10"/>
      <color indexed="8"/>
      <name val="Wingdings"/>
      <charset val="2"/>
    </font>
    <font>
      <sz val="10"/>
      <color indexed="8"/>
      <name val="Times New Roman"/>
      <family val="1"/>
      <charset val="238"/>
    </font>
    <font>
      <sz val="10"/>
      <color rgb="FFFF0000"/>
      <name val="Arial CE"/>
      <charset val="238"/>
    </font>
    <font>
      <i/>
      <sz val="10"/>
      <color theme="1"/>
      <name val="Times New Roman CE"/>
      <family val="1"/>
      <charset val="238"/>
    </font>
    <font>
      <i/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0"/>
      <color indexed="8"/>
      <name val="Wingdings"/>
      <charset val="2"/>
    </font>
    <font>
      <i/>
      <sz val="10"/>
      <color indexed="8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b/>
      <i/>
      <sz val="12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9"/>
      <color theme="1"/>
      <name val="Times New Roman CE"/>
      <family val="1"/>
      <charset val="238"/>
    </font>
    <font>
      <sz val="10"/>
      <color theme="1"/>
      <name val="Arial CE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Times New Roman CE"/>
      <family val="1"/>
      <charset val="238"/>
    </font>
    <font>
      <b/>
      <i/>
      <sz val="11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8"/>
      <color theme="1"/>
      <name val="Times New Roman CE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10"/>
      <color theme="1"/>
      <name val="Times New Roman"/>
      <family val="2"/>
      <charset val="238"/>
    </font>
    <font>
      <b/>
      <sz val="10"/>
      <color theme="1"/>
      <name val="Times New Roman CE"/>
      <charset val="238"/>
    </font>
    <font>
      <sz val="10"/>
      <name val="Times New Roman CE"/>
      <charset val="238"/>
    </font>
    <font>
      <b/>
      <i/>
      <sz val="12"/>
      <color theme="1"/>
      <name val="Times New Roman CE"/>
      <family val="1"/>
      <charset val="238"/>
    </font>
    <font>
      <sz val="10"/>
      <name val="Arial"/>
      <family val="2"/>
      <charset val="238"/>
    </font>
    <font>
      <b/>
      <i/>
      <sz val="10"/>
      <color theme="1"/>
      <name val="Times New Roman"/>
      <family val="1"/>
      <charset val="238"/>
    </font>
    <font>
      <b/>
      <sz val="9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sz val="8"/>
      <name val="Arial CE"/>
      <charset val="238"/>
    </font>
    <font>
      <b/>
      <i/>
      <sz val="11"/>
      <color theme="1"/>
      <name val="Times New Roman"/>
      <family val="1"/>
      <charset val="238"/>
    </font>
    <font>
      <b/>
      <sz val="10"/>
      <name val="Times New Roman CE"/>
      <charset val="238"/>
    </font>
    <font>
      <i/>
      <sz val="10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Horizontal"/>
    </fill>
    <fill>
      <patternFill patternType="solid">
        <fgColor indexed="9"/>
        <bgColor indexed="64"/>
      </patternFill>
    </fill>
    <fill>
      <patternFill patternType="lightHorizontal">
        <bgColor indexed="9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9" fillId="0" borderId="0"/>
    <xf numFmtId="0" fontId="39" fillId="0" borderId="0"/>
    <xf numFmtId="0" fontId="39" fillId="0" borderId="0"/>
    <xf numFmtId="0" fontId="17" fillId="0" borderId="0"/>
    <xf numFmtId="0" fontId="16" fillId="0" borderId="0"/>
    <xf numFmtId="9" fontId="47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49" fillId="0" borderId="0"/>
    <xf numFmtId="9" fontId="17" fillId="0" borderId="0" applyFont="0" applyFill="0" applyBorder="0" applyAlignment="0" applyProtection="0"/>
    <xf numFmtId="0" fontId="48" fillId="0" borderId="0"/>
    <xf numFmtId="0" fontId="39" fillId="0" borderId="0"/>
    <xf numFmtId="0" fontId="39" fillId="0" borderId="0"/>
    <xf numFmtId="0" fontId="53" fillId="0" borderId="0"/>
    <xf numFmtId="9" fontId="39" fillId="0" borderId="0" applyFont="0" applyFill="0" applyBorder="0" applyAlignment="0" applyProtection="0"/>
    <xf numFmtId="0" fontId="15" fillId="0" borderId="0"/>
    <xf numFmtId="0" fontId="39" fillId="0" borderId="0"/>
    <xf numFmtId="0" fontId="51" fillId="0" borderId="0"/>
    <xf numFmtId="0" fontId="14" fillId="0" borderId="0"/>
    <xf numFmtId="0" fontId="13" fillId="0" borderId="0"/>
    <xf numFmtId="0" fontId="39" fillId="0" borderId="0"/>
    <xf numFmtId="0" fontId="12" fillId="0" borderId="0"/>
    <xf numFmtId="0" fontId="17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51" fillId="0" borderId="0"/>
    <xf numFmtId="0" fontId="1" fillId="0" borderId="0"/>
    <xf numFmtId="0" fontId="1" fillId="0" borderId="0"/>
  </cellStyleXfs>
  <cellXfs count="856">
    <xf numFmtId="0" fontId="0" fillId="0" borderId="0" xfId="0"/>
    <xf numFmtId="0" fontId="18" fillId="2" borderId="1" xfId="0" applyFont="1" applyFill="1" applyBorder="1" applyAlignment="1">
      <alignment horizontal="center" wrapText="1"/>
    </xf>
    <xf numFmtId="0" fontId="19" fillId="2" borderId="1" xfId="0" applyFont="1" applyFill="1" applyBorder="1" applyAlignment="1" applyProtection="1">
      <alignment horizontal="center"/>
      <protection locked="0"/>
    </xf>
    <xf numFmtId="0" fontId="20" fillId="2" borderId="1" xfId="0" applyFont="1" applyFill="1" applyBorder="1" applyAlignment="1">
      <alignment horizontal="center" wrapText="1"/>
    </xf>
    <xf numFmtId="0" fontId="19" fillId="2" borderId="5" xfId="0" applyFont="1" applyFill="1" applyBorder="1"/>
    <xf numFmtId="3" fontId="18" fillId="2" borderId="6" xfId="0" applyNumberFormat="1" applyFont="1" applyFill="1" applyBorder="1" applyProtection="1">
      <protection locked="0"/>
    </xf>
    <xf numFmtId="3" fontId="18" fillId="2" borderId="5" xfId="0" applyNumberFormat="1" applyFont="1" applyFill="1" applyBorder="1" applyProtection="1">
      <protection locked="0"/>
    </xf>
    <xf numFmtId="3" fontId="18" fillId="2" borderId="5" xfId="0" applyNumberFormat="1" applyFont="1" applyFill="1" applyBorder="1"/>
    <xf numFmtId="0" fontId="24" fillId="0" borderId="0" xfId="0" applyFont="1"/>
    <xf numFmtId="3" fontId="18" fillId="2" borderId="1" xfId="0" applyNumberFormat="1" applyFont="1" applyFill="1" applyBorder="1"/>
    <xf numFmtId="3" fontId="18" fillId="2" borderId="4" xfId="0" applyNumberFormat="1" applyFont="1" applyFill="1" applyBorder="1"/>
    <xf numFmtId="0" fontId="19" fillId="2" borderId="5" xfId="0" applyFont="1" applyFill="1" applyBorder="1" applyAlignment="1">
      <alignment horizontal="left"/>
    </xf>
    <xf numFmtId="0" fontId="19" fillId="2" borderId="5" xfId="0" applyFont="1" applyFill="1" applyBorder="1" applyProtection="1">
      <protection locked="0"/>
    </xf>
    <xf numFmtId="3" fontId="19" fillId="2" borderId="5" xfId="0" applyNumberFormat="1" applyFont="1" applyFill="1" applyBorder="1" applyProtection="1">
      <protection locked="0"/>
    </xf>
    <xf numFmtId="3" fontId="18" fillId="2" borderId="7" xfId="0" applyNumberFormat="1" applyFont="1" applyFill="1" applyBorder="1"/>
    <xf numFmtId="3" fontId="18" fillId="2" borderId="5" xfId="0" applyNumberFormat="1" applyFont="1" applyFill="1" applyBorder="1" applyAlignment="1" applyProtection="1">
      <alignment horizontal="right"/>
      <protection locked="0"/>
    </xf>
    <xf numFmtId="0" fontId="26" fillId="2" borderId="5" xfId="0" applyFont="1" applyFill="1" applyBorder="1" applyProtection="1">
      <protection locked="0"/>
    </xf>
    <xf numFmtId="0" fontId="26" fillId="2" borderId="5" xfId="0" applyFont="1" applyFill="1" applyBorder="1"/>
    <xf numFmtId="3" fontId="27" fillId="2" borderId="5" xfId="0" applyNumberFormat="1" applyFont="1" applyFill="1" applyBorder="1"/>
    <xf numFmtId="3" fontId="27" fillId="2" borderId="5" xfId="0" applyNumberFormat="1" applyFont="1" applyFill="1" applyBorder="1" applyAlignment="1" applyProtection="1">
      <alignment horizontal="right"/>
      <protection locked="0"/>
    </xf>
    <xf numFmtId="3" fontId="27" fillId="2" borderId="7" xfId="0" applyNumberFormat="1" applyFont="1" applyFill="1" applyBorder="1"/>
    <xf numFmtId="3" fontId="27" fillId="2" borderId="7" xfId="0" applyNumberFormat="1" applyFont="1" applyFill="1" applyBorder="1" applyAlignment="1" applyProtection="1">
      <alignment horizontal="right"/>
      <protection locked="0"/>
    </xf>
    <xf numFmtId="3" fontId="20" fillId="2" borderId="7" xfId="0" applyNumberFormat="1" applyFont="1" applyFill="1" applyBorder="1"/>
    <xf numFmtId="3" fontId="18" fillId="2" borderId="6" xfId="0" applyNumberFormat="1" applyFont="1" applyFill="1" applyBorder="1"/>
    <xf numFmtId="0" fontId="19" fillId="2" borderId="1" xfId="0" applyFont="1" applyFill="1" applyBorder="1" applyProtection="1">
      <protection locked="0"/>
    </xf>
    <xf numFmtId="0" fontId="19" fillId="2" borderId="4" xfId="0" applyFont="1" applyFill="1" applyBorder="1"/>
    <xf numFmtId="3" fontId="18" fillId="2" borderId="4" xfId="0" applyNumberFormat="1" applyFont="1" applyFill="1" applyBorder="1" applyAlignment="1">
      <alignment horizontal="right"/>
    </xf>
    <xf numFmtId="0" fontId="30" fillId="2" borderId="5" xfId="0" applyFont="1" applyFill="1" applyBorder="1" applyProtection="1">
      <protection locked="0"/>
    </xf>
    <xf numFmtId="3" fontId="18" fillId="2" borderId="6" xfId="0" applyNumberFormat="1" applyFont="1" applyFill="1" applyBorder="1" applyAlignment="1">
      <alignment horizontal="right"/>
    </xf>
    <xf numFmtId="3" fontId="18" fillId="2" borderId="1" xfId="0" applyNumberFormat="1" applyFont="1" applyFill="1" applyBorder="1" applyProtection="1">
      <protection locked="0"/>
    </xf>
    <xf numFmtId="3" fontId="0" fillId="0" borderId="0" xfId="0" applyNumberFormat="1"/>
    <xf numFmtId="3" fontId="33" fillId="2" borderId="4" xfId="0" applyNumberFormat="1" applyFont="1" applyFill="1" applyBorder="1" applyAlignment="1">
      <alignment horizontal="right"/>
    </xf>
    <xf numFmtId="0" fontId="19" fillId="2" borderId="11" xfId="0" applyFont="1" applyFill="1" applyBorder="1"/>
    <xf numFmtId="0" fontId="19" fillId="2" borderId="14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19" fillId="2" borderId="13" xfId="0" applyFont="1" applyFill="1" applyBorder="1"/>
    <xf numFmtId="0" fontId="19" fillId="2" borderId="14" xfId="0" applyFont="1" applyFill="1" applyBorder="1" applyAlignment="1">
      <alignment horizontal="center"/>
    </xf>
    <xf numFmtId="3" fontId="19" fillId="2" borderId="7" xfId="0" applyNumberFormat="1" applyFont="1" applyFill="1" applyBorder="1"/>
    <xf numFmtId="3" fontId="19" fillId="2" borderId="14" xfId="0" applyNumberFormat="1" applyFont="1" applyFill="1" applyBorder="1"/>
    <xf numFmtId="0" fontId="19" fillId="2" borderId="12" xfId="0" applyFont="1" applyFill="1" applyBorder="1" applyAlignment="1">
      <alignment horizontal="left"/>
    </xf>
    <xf numFmtId="3" fontId="27" fillId="2" borderId="5" xfId="0" applyNumberFormat="1" applyFont="1" applyFill="1" applyBorder="1" applyProtection="1">
      <protection locked="0"/>
    </xf>
    <xf numFmtId="3" fontId="19" fillId="2" borderId="5" xfId="0" applyNumberFormat="1" applyFont="1" applyFill="1" applyBorder="1"/>
    <xf numFmtId="0" fontId="37" fillId="0" borderId="0" xfId="0" applyFont="1" applyAlignment="1">
      <alignment horizontal="left" indent="4"/>
    </xf>
    <xf numFmtId="0" fontId="38" fillId="0" borderId="0" xfId="0" applyFont="1" applyAlignment="1">
      <alignment horizontal="left" indent="4"/>
    </xf>
    <xf numFmtId="0" fontId="37" fillId="0" borderId="0" xfId="0" applyFont="1" applyAlignment="1">
      <alignment horizontal="justify"/>
    </xf>
    <xf numFmtId="0" fontId="37" fillId="0" borderId="0" xfId="0" applyFont="1"/>
    <xf numFmtId="0" fontId="38" fillId="0" borderId="0" xfId="0" applyFont="1" applyAlignment="1">
      <alignment horizontal="left" indent="6"/>
    </xf>
    <xf numFmtId="0" fontId="38" fillId="0" borderId="0" xfId="0" applyFont="1" applyAlignment="1">
      <alignment horizontal="left" indent="8"/>
    </xf>
    <xf numFmtId="0" fontId="37" fillId="0" borderId="0" xfId="0" applyFont="1" applyAlignment="1">
      <alignment horizontal="left" indent="8"/>
    </xf>
    <xf numFmtId="0" fontId="18" fillId="2" borderId="15" xfId="0" applyFont="1" applyFill="1" applyBorder="1"/>
    <xf numFmtId="0" fontId="18" fillId="2" borderId="12" xfId="0" applyFont="1" applyFill="1" applyBorder="1"/>
    <xf numFmtId="0" fontId="40" fillId="2" borderId="0" xfId="0" applyFont="1" applyFill="1"/>
    <xf numFmtId="0" fontId="40" fillId="2" borderId="8" xfId="0" applyFont="1" applyFill="1" applyBorder="1"/>
    <xf numFmtId="0" fontId="40" fillId="2" borderId="5" xfId="0" applyFont="1" applyFill="1" applyBorder="1" applyAlignment="1">
      <alignment horizontal="centerContinuous"/>
    </xf>
    <xf numFmtId="0" fontId="40" fillId="2" borderId="5" xfId="0" applyFont="1" applyFill="1" applyBorder="1" applyAlignment="1">
      <alignment horizontal="center"/>
    </xf>
    <xf numFmtId="0" fontId="41" fillId="2" borderId="5" xfId="0" applyFont="1" applyFill="1" applyBorder="1" applyAlignment="1">
      <alignment horizontal="centerContinuous"/>
    </xf>
    <xf numFmtId="0" fontId="40" fillId="2" borderId="7" xfId="0" applyFont="1" applyFill="1" applyBorder="1" applyAlignment="1">
      <alignment horizontal="centerContinuous"/>
    </xf>
    <xf numFmtId="0" fontId="40" fillId="2" borderId="5" xfId="0" applyFont="1" applyFill="1" applyBorder="1"/>
    <xf numFmtId="0" fontId="40" fillId="2" borderId="7" xfId="0" applyFont="1" applyFill="1" applyBorder="1" applyAlignment="1">
      <alignment horizontal="center"/>
    </xf>
    <xf numFmtId="0" fontId="40" fillId="2" borderId="1" xfId="0" applyFont="1" applyFill="1" applyBorder="1" applyAlignment="1">
      <alignment horizontal="center"/>
    </xf>
    <xf numFmtId="0" fontId="40" fillId="2" borderId="1" xfId="0" applyFont="1" applyFill="1" applyBorder="1"/>
    <xf numFmtId="3" fontId="18" fillId="2" borderId="4" xfId="0" applyNumberFormat="1" applyFont="1" applyFill="1" applyBorder="1" applyProtection="1">
      <protection locked="0"/>
    </xf>
    <xf numFmtId="3" fontId="40" fillId="2" borderId="0" xfId="0" applyNumberFormat="1" applyFont="1" applyFill="1"/>
    <xf numFmtId="0" fontId="18" fillId="2" borderId="5" xfId="0" applyFont="1" applyFill="1" applyBorder="1"/>
    <xf numFmtId="0" fontId="18" fillId="2" borderId="1" xfId="0" applyFont="1" applyFill="1" applyBorder="1"/>
    <xf numFmtId="0" fontId="43" fillId="2" borderId="0" xfId="0" applyFont="1" applyFill="1"/>
    <xf numFmtId="0" fontId="44" fillId="0" borderId="0" xfId="0" applyFont="1"/>
    <xf numFmtId="0" fontId="45" fillId="2" borderId="0" xfId="0" applyFont="1" applyFill="1"/>
    <xf numFmtId="0" fontId="17" fillId="0" borderId="0" xfId="4" applyAlignment="1">
      <alignment vertical="center"/>
    </xf>
    <xf numFmtId="0" fontId="18" fillId="2" borderId="16" xfId="4" applyFont="1" applyFill="1" applyBorder="1" applyAlignment="1">
      <alignment horizontal="center" vertical="center"/>
    </xf>
    <xf numFmtId="0" fontId="18" fillId="2" borderId="17" xfId="4" applyFont="1" applyFill="1" applyBorder="1" applyAlignment="1">
      <alignment horizontal="center" vertical="center" wrapText="1"/>
    </xf>
    <xf numFmtId="0" fontId="18" fillId="2" borderId="18" xfId="4" applyFont="1" applyFill="1" applyBorder="1" applyAlignment="1">
      <alignment horizontal="center" vertical="center" wrapText="1"/>
    </xf>
    <xf numFmtId="3" fontId="19" fillId="2" borderId="8" xfId="4" applyNumberFormat="1" applyFont="1" applyFill="1" applyBorder="1" applyAlignment="1">
      <alignment vertical="center"/>
    </xf>
    <xf numFmtId="3" fontId="19" fillId="2" borderId="19" xfId="4" applyNumberFormat="1" applyFont="1" applyFill="1" applyBorder="1" applyAlignment="1">
      <alignment vertical="center"/>
    </xf>
    <xf numFmtId="3" fontId="19" fillId="2" borderId="5" xfId="4" applyNumberFormat="1" applyFont="1" applyFill="1" applyBorder="1" applyAlignment="1">
      <alignment vertical="center"/>
    </xf>
    <xf numFmtId="3" fontId="18" fillId="2" borderId="5" xfId="4" applyNumberFormat="1" applyFont="1" applyFill="1" applyBorder="1" applyAlignment="1">
      <alignment vertical="center"/>
    </xf>
    <xf numFmtId="3" fontId="18" fillId="2" borderId="5" xfId="4" applyNumberFormat="1" applyFont="1" applyFill="1" applyBorder="1" applyAlignment="1" applyProtection="1">
      <alignment horizontal="right" vertical="center"/>
      <protection locked="0"/>
    </xf>
    <xf numFmtId="3" fontId="18" fillId="2" borderId="5" xfId="4" applyNumberFormat="1" applyFont="1" applyFill="1" applyBorder="1" applyAlignment="1" applyProtection="1">
      <alignment vertical="center"/>
      <protection locked="0"/>
    </xf>
    <xf numFmtId="3" fontId="19" fillId="2" borderId="4" xfId="4" applyNumberFormat="1" applyFont="1" applyFill="1" applyBorder="1" applyAlignment="1">
      <alignment vertical="center"/>
    </xf>
    <xf numFmtId="3" fontId="19" fillId="2" borderId="19" xfId="4" applyNumberFormat="1" applyFont="1" applyFill="1" applyBorder="1" applyAlignment="1" applyProtection="1">
      <alignment vertical="center"/>
      <protection locked="0"/>
    </xf>
    <xf numFmtId="3" fontId="19" fillId="2" borderId="5" xfId="4" applyNumberFormat="1" applyFont="1" applyFill="1" applyBorder="1" applyAlignment="1" applyProtection="1">
      <alignment vertical="center"/>
      <protection locked="0"/>
    </xf>
    <xf numFmtId="3" fontId="19" fillId="2" borderId="8" xfId="4" applyNumberFormat="1" applyFont="1" applyFill="1" applyBorder="1" applyAlignment="1" applyProtection="1">
      <alignment vertical="center"/>
      <protection locked="0"/>
    </xf>
    <xf numFmtId="3" fontId="18" fillId="2" borderId="7" xfId="4" applyNumberFormat="1" applyFont="1" applyFill="1" applyBorder="1" applyAlignment="1">
      <alignment vertical="center"/>
    </xf>
    <xf numFmtId="3" fontId="27" fillId="2" borderId="5" xfId="4" applyNumberFormat="1" applyFont="1" applyFill="1" applyBorder="1" applyAlignment="1">
      <alignment vertical="center"/>
    </xf>
    <xf numFmtId="3" fontId="27" fillId="2" borderId="5" xfId="4" applyNumberFormat="1" applyFont="1" applyFill="1" applyBorder="1" applyAlignment="1" applyProtection="1">
      <alignment horizontal="right" vertical="center"/>
      <protection locked="0"/>
    </xf>
    <xf numFmtId="3" fontId="20" fillId="2" borderId="7" xfId="4" applyNumberFormat="1" applyFont="1" applyFill="1" applyBorder="1" applyAlignment="1">
      <alignment vertical="center"/>
    </xf>
    <xf numFmtId="3" fontId="18" fillId="2" borderId="5" xfId="4" applyNumberFormat="1" applyFont="1" applyFill="1" applyBorder="1" applyAlignment="1">
      <alignment horizontal="right" vertical="center"/>
    </xf>
    <xf numFmtId="3" fontId="18" fillId="2" borderId="8" xfId="4" applyNumberFormat="1" applyFont="1" applyFill="1" applyBorder="1" applyAlignment="1" applyProtection="1">
      <alignment horizontal="right" vertical="center"/>
      <protection locked="0"/>
    </xf>
    <xf numFmtId="3" fontId="27" fillId="2" borderId="7" xfId="4" applyNumberFormat="1" applyFont="1" applyFill="1" applyBorder="1" applyAlignment="1" applyProtection="1">
      <alignment horizontal="right" vertical="center"/>
      <protection locked="0"/>
    </xf>
    <xf numFmtId="3" fontId="18" fillId="2" borderId="7" xfId="4" applyNumberFormat="1" applyFont="1" applyFill="1" applyBorder="1" applyAlignment="1" applyProtection="1">
      <alignment horizontal="right" vertical="center"/>
      <protection locked="0"/>
    </xf>
    <xf numFmtId="0" fontId="32" fillId="2" borderId="4" xfId="0" applyFont="1" applyFill="1" applyBorder="1" applyAlignment="1" applyProtection="1">
      <alignment horizontal="left"/>
      <protection locked="0"/>
    </xf>
    <xf numFmtId="3" fontId="33" fillId="2" borderId="4" xfId="0" applyNumberFormat="1" applyFont="1" applyFill="1" applyBorder="1" applyAlignment="1" applyProtection="1">
      <alignment horizontal="right"/>
      <protection locked="0"/>
    </xf>
    <xf numFmtId="0" fontId="32" fillId="2" borderId="4" xfId="0" applyFont="1" applyFill="1" applyBorder="1" applyAlignment="1">
      <alignment horizontal="left"/>
    </xf>
    <xf numFmtId="3" fontId="33" fillId="2" borderId="4" xfId="0" applyNumberFormat="1" applyFont="1" applyFill="1" applyBorder="1"/>
    <xf numFmtId="0" fontId="54" fillId="2" borderId="4" xfId="0" applyFont="1" applyFill="1" applyBorder="1" applyAlignment="1">
      <alignment horizontal="left"/>
    </xf>
    <xf numFmtId="3" fontId="54" fillId="2" borderId="4" xfId="0" applyNumberFormat="1" applyFont="1" applyFill="1" applyBorder="1"/>
    <xf numFmtId="0" fontId="32" fillId="2" borderId="3" xfId="0" applyFont="1" applyFill="1" applyBorder="1"/>
    <xf numFmtId="3" fontId="32" fillId="2" borderId="4" xfId="0" applyNumberFormat="1" applyFont="1" applyFill="1" applyBorder="1"/>
    <xf numFmtId="0" fontId="32" fillId="2" borderId="4" xfId="0" applyFont="1" applyFill="1" applyBorder="1"/>
    <xf numFmtId="0" fontId="54" fillId="2" borderId="4" xfId="0" applyFont="1" applyFill="1" applyBorder="1"/>
    <xf numFmtId="3" fontId="42" fillId="2" borderId="4" xfId="0" applyNumberFormat="1" applyFont="1" applyFill="1" applyBorder="1" applyAlignment="1">
      <alignment horizontal="right"/>
    </xf>
    <xf numFmtId="0" fontId="32" fillId="2" borderId="9" xfId="0" applyFont="1" applyFill="1" applyBorder="1" applyAlignment="1">
      <alignment horizontal="left"/>
    </xf>
    <xf numFmtId="3" fontId="33" fillId="2" borderId="9" xfId="0" applyNumberFormat="1" applyFont="1" applyFill="1" applyBorder="1"/>
    <xf numFmtId="3" fontId="42" fillId="2" borderId="4" xfId="0" applyNumberFormat="1" applyFont="1" applyFill="1" applyBorder="1"/>
    <xf numFmtId="3" fontId="50" fillId="2" borderId="4" xfId="0" applyNumberFormat="1" applyFont="1" applyFill="1" applyBorder="1"/>
    <xf numFmtId="0" fontId="19" fillId="2" borderId="2" xfId="0" applyFont="1" applyFill="1" applyBorder="1"/>
    <xf numFmtId="3" fontId="19" fillId="2" borderId="46" xfId="4" applyNumberFormat="1" applyFont="1" applyFill="1" applyBorder="1" applyAlignment="1">
      <alignment vertical="center"/>
    </xf>
    <xf numFmtId="3" fontId="19" fillId="2" borderId="39" xfId="4" applyNumberFormat="1" applyFont="1" applyFill="1" applyBorder="1" applyAlignment="1">
      <alignment vertical="center"/>
    </xf>
    <xf numFmtId="3" fontId="19" fillId="2" borderId="28" xfId="4" applyNumberFormat="1" applyFont="1" applyFill="1" applyBorder="1" applyAlignment="1">
      <alignment vertical="center"/>
    </xf>
    <xf numFmtId="0" fontId="52" fillId="2" borderId="5" xfId="0" applyFont="1" applyFill="1" applyBorder="1" applyAlignment="1">
      <alignment horizontal="centerContinuous"/>
    </xf>
    <xf numFmtId="3" fontId="18" fillId="2" borderId="7" xfId="4" applyNumberFormat="1" applyFont="1" applyFill="1" applyBorder="1" applyAlignment="1" applyProtection="1">
      <alignment vertical="center"/>
      <protection locked="0"/>
    </xf>
    <xf numFmtId="3" fontId="19" fillId="2" borderId="7" xfId="4" applyNumberFormat="1" applyFont="1" applyFill="1" applyBorder="1" applyAlignment="1">
      <alignment vertical="center"/>
    </xf>
    <xf numFmtId="3" fontId="19" fillId="2" borderId="7" xfId="4" applyNumberFormat="1" applyFont="1" applyFill="1" applyBorder="1" applyAlignment="1" applyProtection="1">
      <alignment vertical="center"/>
      <protection locked="0"/>
    </xf>
    <xf numFmtId="3" fontId="20" fillId="2" borderId="5" xfId="4" applyNumberFormat="1" applyFont="1" applyFill="1" applyBorder="1" applyAlignment="1">
      <alignment vertical="center"/>
    </xf>
    <xf numFmtId="0" fontId="40" fillId="2" borderId="20" xfId="0" applyFont="1" applyFill="1" applyBorder="1"/>
    <xf numFmtId="0" fontId="18" fillId="2" borderId="56" xfId="0" applyFont="1" applyFill="1" applyBorder="1"/>
    <xf numFmtId="0" fontId="18" fillId="2" borderId="52" xfId="0" applyFont="1" applyFill="1" applyBorder="1"/>
    <xf numFmtId="0" fontId="40" fillId="2" borderId="30" xfId="0" applyFont="1" applyFill="1" applyBorder="1"/>
    <xf numFmtId="0" fontId="18" fillId="2" borderId="65" xfId="0" applyFont="1" applyFill="1" applyBorder="1"/>
    <xf numFmtId="0" fontId="40" fillId="2" borderId="23" xfId="0" applyFont="1" applyFill="1" applyBorder="1"/>
    <xf numFmtId="0" fontId="41" fillId="2" borderId="23" xfId="0" applyFont="1" applyFill="1" applyBorder="1" applyAlignment="1">
      <alignment horizontal="centerContinuous"/>
    </xf>
    <xf numFmtId="0" fontId="40" fillId="2" borderId="35" xfId="0" applyFont="1" applyFill="1" applyBorder="1" applyAlignment="1">
      <alignment horizontal="center"/>
    </xf>
    <xf numFmtId="0" fontId="40" fillId="2" borderId="66" xfId="0" applyFont="1" applyFill="1" applyBorder="1" applyAlignment="1">
      <alignment horizontal="center"/>
    </xf>
    <xf numFmtId="0" fontId="40" fillId="2" borderId="25" xfId="0" applyFont="1" applyFill="1" applyBorder="1"/>
    <xf numFmtId="3" fontId="18" fillId="2" borderId="59" xfId="0" applyNumberFormat="1" applyFont="1" applyFill="1" applyBorder="1" applyProtection="1">
      <protection locked="0"/>
    </xf>
    <xf numFmtId="3" fontId="18" fillId="2" borderId="58" xfId="0" applyNumberFormat="1" applyFont="1" applyFill="1" applyBorder="1"/>
    <xf numFmtId="0" fontId="19" fillId="2" borderId="59" xfId="0" applyFont="1" applyFill="1" applyBorder="1"/>
    <xf numFmtId="3" fontId="18" fillId="2" borderId="37" xfId="0" applyNumberFormat="1" applyFont="1" applyFill="1" applyBorder="1"/>
    <xf numFmtId="3" fontId="18" fillId="2" borderId="64" xfId="0" applyNumberFormat="1" applyFont="1" applyFill="1" applyBorder="1"/>
    <xf numFmtId="3" fontId="34" fillId="2" borderId="57" xfId="0" applyNumberFormat="1" applyFont="1" applyFill="1" applyBorder="1" applyProtection="1">
      <protection locked="0"/>
    </xf>
    <xf numFmtId="3" fontId="18" fillId="2" borderId="62" xfId="0" applyNumberFormat="1" applyFont="1" applyFill="1" applyBorder="1"/>
    <xf numFmtId="3" fontId="50" fillId="2" borderId="41" xfId="0" applyNumberFormat="1" applyFont="1" applyFill="1" applyBorder="1" applyAlignment="1" applyProtection="1">
      <alignment horizontal="center"/>
      <protection locked="0"/>
    </xf>
    <xf numFmtId="3" fontId="50" fillId="2" borderId="42" xfId="0" applyNumberFormat="1" applyFont="1" applyFill="1" applyBorder="1"/>
    <xf numFmtId="3" fontId="50" fillId="2" borderId="42" xfId="0" applyNumberFormat="1" applyFont="1" applyFill="1" applyBorder="1" applyAlignment="1">
      <alignment horizontal="centerContinuous"/>
    </xf>
    <xf numFmtId="3" fontId="50" fillId="2" borderId="43" xfId="0" applyNumberFormat="1" applyFont="1" applyFill="1" applyBorder="1"/>
    <xf numFmtId="0" fontId="40" fillId="2" borderId="51" xfId="0" applyFont="1" applyFill="1" applyBorder="1"/>
    <xf numFmtId="0" fontId="40" fillId="2" borderId="56" xfId="0" applyFont="1" applyFill="1" applyBorder="1"/>
    <xf numFmtId="0" fontId="40" fillId="2" borderId="34" xfId="0" applyFont="1" applyFill="1" applyBorder="1"/>
    <xf numFmtId="3" fontId="18" fillId="2" borderId="57" xfId="0" applyNumberFormat="1" applyFont="1" applyFill="1" applyBorder="1" applyProtection="1">
      <protection locked="0"/>
    </xf>
    <xf numFmtId="3" fontId="50" fillId="2" borderId="48" xfId="0" applyNumberFormat="1" applyFont="1" applyFill="1" applyBorder="1" applyAlignment="1" applyProtection="1">
      <alignment horizontal="centerContinuous"/>
      <protection locked="0"/>
    </xf>
    <xf numFmtId="0" fontId="18" fillId="2" borderId="20" xfId="0" applyFont="1" applyFill="1" applyBorder="1"/>
    <xf numFmtId="0" fontId="18" fillId="2" borderId="30" xfId="0" applyFont="1" applyFill="1" applyBorder="1"/>
    <xf numFmtId="0" fontId="18" fillId="2" borderId="23" xfId="0" applyFont="1" applyFill="1" applyBorder="1"/>
    <xf numFmtId="0" fontId="52" fillId="2" borderId="23" xfId="0" applyFont="1" applyFill="1" applyBorder="1" applyAlignment="1">
      <alignment horizontal="centerContinuous"/>
    </xf>
    <xf numFmtId="0" fontId="18" fillId="2" borderId="25" xfId="0" applyFont="1" applyFill="1" applyBorder="1"/>
    <xf numFmtId="0" fontId="0" fillId="0" borderId="0" xfId="0" applyAlignment="1">
      <alignment vertical="top" wrapText="1"/>
    </xf>
    <xf numFmtId="3" fontId="18" fillId="2" borderId="7" xfId="0" applyNumberFormat="1" applyFont="1" applyFill="1" applyBorder="1" applyProtection="1">
      <protection locked="0"/>
    </xf>
    <xf numFmtId="3" fontId="35" fillId="2" borderId="11" xfId="4" applyNumberFormat="1" applyFont="1" applyFill="1" applyBorder="1" applyAlignment="1">
      <alignment vertical="center"/>
    </xf>
    <xf numFmtId="0" fontId="32" fillId="2" borderId="39" xfId="0" applyFont="1" applyFill="1" applyBorder="1" applyAlignment="1">
      <alignment horizontal="left"/>
    </xf>
    <xf numFmtId="3" fontId="56" fillId="2" borderId="47" xfId="0" applyNumberFormat="1" applyFont="1" applyFill="1" applyBorder="1"/>
    <xf numFmtId="3" fontId="56" fillId="2" borderId="28" xfId="0" applyNumberFormat="1" applyFont="1" applyFill="1" applyBorder="1"/>
    <xf numFmtId="0" fontId="50" fillId="2" borderId="46" xfId="0" applyFont="1" applyFill="1" applyBorder="1" applyAlignment="1" applyProtection="1">
      <alignment horizontal="center"/>
      <protection locked="0"/>
    </xf>
    <xf numFmtId="0" fontId="32" fillId="2" borderId="39" xfId="0" applyFont="1" applyFill="1" applyBorder="1" applyProtection="1">
      <protection locked="0"/>
    </xf>
    <xf numFmtId="3" fontId="18" fillId="2" borderId="39" xfId="0" applyNumberFormat="1" applyFont="1" applyFill="1" applyBorder="1" applyAlignment="1" applyProtection="1">
      <alignment horizontal="right"/>
      <protection locked="0"/>
    </xf>
    <xf numFmtId="3" fontId="18" fillId="2" borderId="40" xfId="0" applyNumberFormat="1" applyFont="1" applyFill="1" applyBorder="1" applyAlignment="1" applyProtection="1">
      <alignment horizontal="right"/>
      <protection locked="0"/>
    </xf>
    <xf numFmtId="0" fontId="32" fillId="2" borderId="39" xfId="0" applyFont="1" applyFill="1" applyBorder="1"/>
    <xf numFmtId="0" fontId="54" fillId="2" borderId="39" xfId="0" applyFont="1" applyFill="1" applyBorder="1"/>
    <xf numFmtId="0" fontId="54" fillId="2" borderId="46" xfId="0" applyFont="1" applyFill="1" applyBorder="1" applyAlignment="1">
      <alignment horizontal="center"/>
    </xf>
    <xf numFmtId="3" fontId="42" fillId="2" borderId="39" xfId="0" applyNumberFormat="1" applyFont="1" applyFill="1" applyBorder="1" applyAlignment="1">
      <alignment horizontal="right"/>
    </xf>
    <xf numFmtId="3" fontId="42" fillId="2" borderId="40" xfId="0" applyNumberFormat="1" applyFont="1" applyFill="1" applyBorder="1" applyAlignment="1">
      <alignment horizontal="right"/>
    </xf>
    <xf numFmtId="0" fontId="50" fillId="2" borderId="4" xfId="0" applyFont="1" applyFill="1" applyBorder="1"/>
    <xf numFmtId="0" fontId="19" fillId="2" borderId="7" xfId="0" applyFont="1" applyFill="1" applyBorder="1"/>
    <xf numFmtId="0" fontId="32" fillId="2" borderId="26" xfId="0" applyFont="1" applyFill="1" applyBorder="1" applyAlignment="1">
      <alignment horizontal="center"/>
    </xf>
    <xf numFmtId="3" fontId="33" fillId="2" borderId="47" xfId="0" applyNumberFormat="1" applyFont="1" applyFill="1" applyBorder="1" applyAlignment="1">
      <alignment horizontal="right"/>
    </xf>
    <xf numFmtId="0" fontId="20" fillId="2" borderId="5" xfId="0" applyFont="1" applyFill="1" applyBorder="1"/>
    <xf numFmtId="0" fontId="31" fillId="2" borderId="5" xfId="0" applyFont="1" applyFill="1" applyBorder="1"/>
    <xf numFmtId="3" fontId="18" fillId="2" borderId="50" xfId="0" applyNumberFormat="1" applyFont="1" applyFill="1" applyBorder="1" applyAlignment="1" applyProtection="1">
      <alignment horizontal="right"/>
      <protection locked="0"/>
    </xf>
    <xf numFmtId="3" fontId="18" fillId="2" borderId="50" xfId="0" applyNumberFormat="1" applyFont="1" applyFill="1" applyBorder="1" applyProtection="1">
      <protection locked="0"/>
    </xf>
    <xf numFmtId="0" fontId="19" fillId="2" borderId="39" xfId="0" applyFont="1" applyFill="1" applyBorder="1"/>
    <xf numFmtId="0" fontId="32" fillId="2" borderId="38" xfId="0" applyFont="1" applyFill="1" applyBorder="1"/>
    <xf numFmtId="0" fontId="54" fillId="2" borderId="46" xfId="0" applyFont="1" applyFill="1" applyBorder="1"/>
    <xf numFmtId="0" fontId="36" fillId="0" borderId="1" xfId="0" applyFont="1" applyBorder="1"/>
    <xf numFmtId="0" fontId="54" fillId="2" borderId="13" xfId="0" applyFont="1" applyFill="1" applyBorder="1"/>
    <xf numFmtId="3" fontId="33" fillId="2" borderId="39" xfId="0" applyNumberFormat="1" applyFont="1" applyFill="1" applyBorder="1"/>
    <xf numFmtId="3" fontId="33" fillId="2" borderId="40" xfId="0" applyNumberFormat="1" applyFont="1" applyFill="1" applyBorder="1"/>
    <xf numFmtId="0" fontId="32" fillId="2" borderId="46" xfId="0" applyFont="1" applyFill="1" applyBorder="1" applyAlignment="1">
      <alignment horizontal="center"/>
    </xf>
    <xf numFmtId="0" fontId="32" fillId="2" borderId="38" xfId="0" applyFont="1" applyFill="1" applyBorder="1" applyAlignment="1">
      <alignment horizontal="center"/>
    </xf>
    <xf numFmtId="0" fontId="19" fillId="2" borderId="50" xfId="0" applyFont="1" applyFill="1" applyBorder="1"/>
    <xf numFmtId="0" fontId="54" fillId="2" borderId="38" xfId="0" applyFont="1" applyFill="1" applyBorder="1" applyAlignment="1">
      <alignment horizontal="center"/>
    </xf>
    <xf numFmtId="0" fontId="32" fillId="2" borderId="54" xfId="0" applyFont="1" applyFill="1" applyBorder="1" applyProtection="1">
      <protection locked="0"/>
    </xf>
    <xf numFmtId="0" fontId="50" fillId="2" borderId="46" xfId="0" applyFont="1" applyFill="1" applyBorder="1" applyAlignment="1">
      <alignment horizontal="center"/>
    </xf>
    <xf numFmtId="0" fontId="50" fillId="2" borderId="39" xfId="0" applyFont="1" applyFill="1" applyBorder="1"/>
    <xf numFmtId="0" fontId="18" fillId="2" borderId="63" xfId="0" applyFont="1" applyFill="1" applyBorder="1" applyAlignment="1">
      <alignment horizontal="center" wrapText="1"/>
    </xf>
    <xf numFmtId="0" fontId="32" fillId="2" borderId="60" xfId="0" applyFont="1" applyFill="1" applyBorder="1" applyAlignment="1" applyProtection="1">
      <alignment horizontal="center"/>
      <protection locked="0"/>
    </xf>
    <xf numFmtId="0" fontId="18" fillId="2" borderId="60" xfId="0" applyFont="1" applyFill="1" applyBorder="1" applyAlignment="1">
      <alignment horizontal="center" wrapText="1"/>
    </xf>
    <xf numFmtId="0" fontId="20" fillId="2" borderId="60" xfId="0" applyFont="1" applyFill="1" applyBorder="1" applyAlignment="1">
      <alignment horizontal="center" wrapText="1"/>
    </xf>
    <xf numFmtId="0" fontId="18" fillId="2" borderId="61" xfId="0" applyFont="1" applyFill="1" applyBorder="1" applyAlignment="1">
      <alignment horizontal="center" wrapText="1"/>
    </xf>
    <xf numFmtId="0" fontId="18" fillId="2" borderId="25" xfId="0" applyFont="1" applyFill="1" applyBorder="1" applyAlignment="1">
      <alignment horizontal="center" wrapText="1"/>
    </xf>
    <xf numFmtId="0" fontId="18" fillId="2" borderId="32" xfId="0" applyFont="1" applyFill="1" applyBorder="1" applyAlignment="1">
      <alignment horizontal="center" wrapText="1"/>
    </xf>
    <xf numFmtId="0" fontId="33" fillId="2" borderId="59" xfId="0" applyFont="1" applyFill="1" applyBorder="1" applyAlignment="1" applyProtection="1">
      <alignment horizontal="center"/>
      <protection locked="0"/>
    </xf>
    <xf numFmtId="3" fontId="33" fillId="2" borderId="37" xfId="0" applyNumberFormat="1" applyFont="1" applyFill="1" applyBorder="1" applyAlignment="1" applyProtection="1">
      <alignment horizontal="right"/>
      <protection locked="0"/>
    </xf>
    <xf numFmtId="3" fontId="18" fillId="2" borderId="58" xfId="0" applyNumberFormat="1" applyFont="1" applyFill="1" applyBorder="1" applyProtection="1">
      <protection locked="0"/>
    </xf>
    <xf numFmtId="3" fontId="18" fillId="2" borderId="35" xfId="0" applyNumberFormat="1" applyFont="1" applyFill="1" applyBorder="1"/>
    <xf numFmtId="3" fontId="18" fillId="2" borderId="35" xfId="0" applyNumberFormat="1" applyFont="1" applyFill="1" applyBorder="1" applyProtection="1">
      <protection locked="0"/>
    </xf>
    <xf numFmtId="0" fontId="20" fillId="2" borderId="23" xfId="0" applyFont="1" applyFill="1" applyBorder="1" applyAlignment="1" applyProtection="1">
      <alignment horizontal="center"/>
      <protection locked="0"/>
    </xf>
    <xf numFmtId="0" fontId="18" fillId="2" borderId="23" xfId="0" applyFont="1" applyFill="1" applyBorder="1" applyAlignment="1" applyProtection="1">
      <alignment horizontal="center"/>
      <protection locked="0"/>
    </xf>
    <xf numFmtId="3" fontId="18" fillId="2" borderId="66" xfId="0" applyNumberFormat="1" applyFont="1" applyFill="1" applyBorder="1"/>
    <xf numFmtId="0" fontId="27" fillId="2" borderId="23" xfId="0" applyFont="1" applyFill="1" applyBorder="1" applyAlignment="1" applyProtection="1">
      <alignment horizontal="center"/>
      <protection locked="0"/>
    </xf>
    <xf numFmtId="3" fontId="27" fillId="2" borderId="35" xfId="0" applyNumberFormat="1" applyFont="1" applyFill="1" applyBorder="1"/>
    <xf numFmtId="0" fontId="25" fillId="2" borderId="23" xfId="0" applyFont="1" applyFill="1" applyBorder="1" applyAlignment="1" applyProtection="1">
      <alignment horizontal="center"/>
      <protection locked="0"/>
    </xf>
    <xf numFmtId="3" fontId="27" fillId="2" borderId="66" xfId="0" applyNumberFormat="1" applyFont="1" applyFill="1" applyBorder="1"/>
    <xf numFmtId="3" fontId="20" fillId="2" borderId="66" xfId="0" applyNumberFormat="1" applyFont="1" applyFill="1" applyBorder="1"/>
    <xf numFmtId="3" fontId="19" fillId="2" borderId="35" xfId="0" applyNumberFormat="1" applyFont="1" applyFill="1" applyBorder="1" applyProtection="1">
      <protection locked="0"/>
    </xf>
    <xf numFmtId="3" fontId="54" fillId="2" borderId="37" xfId="0" applyNumberFormat="1" applyFont="1" applyFill="1" applyBorder="1"/>
    <xf numFmtId="0" fontId="32" fillId="2" borderId="59" xfId="0" applyFont="1" applyFill="1" applyBorder="1" applyAlignment="1">
      <alignment horizontal="center"/>
    </xf>
    <xf numFmtId="3" fontId="32" fillId="2" borderId="37" xfId="0" applyNumberFormat="1" applyFont="1" applyFill="1" applyBorder="1"/>
    <xf numFmtId="0" fontId="19" fillId="2" borderId="23" xfId="0" applyFont="1" applyFill="1" applyBorder="1" applyAlignment="1" applyProtection="1">
      <alignment horizontal="center"/>
      <protection locked="0"/>
    </xf>
    <xf numFmtId="0" fontId="18" fillId="2" borderId="25" xfId="0" applyFont="1" applyFill="1" applyBorder="1" applyAlignment="1" applyProtection="1">
      <alignment horizontal="center"/>
      <protection locked="0"/>
    </xf>
    <xf numFmtId="3" fontId="33" fillId="2" borderId="37" xfId="0" applyNumberFormat="1" applyFont="1" applyFill="1" applyBorder="1" applyAlignment="1">
      <alignment horizontal="right"/>
    </xf>
    <xf numFmtId="0" fontId="19" fillId="2" borderId="34" xfId="0" applyFont="1" applyFill="1" applyBorder="1" applyAlignment="1">
      <alignment horizontal="center"/>
    </xf>
    <xf numFmtId="3" fontId="18" fillId="2" borderId="35" xfId="0" applyNumberFormat="1" applyFont="1" applyFill="1" applyBorder="1" applyAlignment="1" applyProtection="1">
      <alignment horizontal="right"/>
      <protection locked="0"/>
    </xf>
    <xf numFmtId="0" fontId="26" fillId="2" borderId="34" xfId="0" applyFont="1" applyFill="1" applyBorder="1" applyAlignment="1">
      <alignment horizontal="center"/>
    </xf>
    <xf numFmtId="3" fontId="18" fillId="2" borderId="35" xfId="0" applyNumberFormat="1" applyFont="1" applyFill="1" applyBorder="1" applyAlignment="1">
      <alignment horizontal="right"/>
    </xf>
    <xf numFmtId="3" fontId="18" fillId="2" borderId="31" xfId="0" applyNumberFormat="1" applyFont="1" applyFill="1" applyBorder="1"/>
    <xf numFmtId="3" fontId="18" fillId="2" borderId="45" xfId="0" applyNumberFormat="1" applyFont="1" applyFill="1" applyBorder="1"/>
    <xf numFmtId="0" fontId="18" fillId="2" borderId="57" xfId="0" applyFont="1" applyFill="1" applyBorder="1" applyAlignment="1" applyProtection="1">
      <alignment horizontal="center"/>
      <protection locked="0"/>
    </xf>
    <xf numFmtId="3" fontId="18" fillId="2" borderId="58" xfId="0" applyNumberFormat="1" applyFont="1" applyFill="1" applyBorder="1" applyAlignment="1">
      <alignment horizontal="right"/>
    </xf>
    <xf numFmtId="0" fontId="18" fillId="2" borderId="23" xfId="0" applyFont="1" applyFill="1" applyBorder="1" applyAlignment="1">
      <alignment horizontal="center"/>
    </xf>
    <xf numFmtId="0" fontId="20" fillId="2" borderId="23" xfId="0" applyFont="1" applyFill="1" applyBorder="1" applyAlignment="1">
      <alignment horizontal="center"/>
    </xf>
    <xf numFmtId="0" fontId="31" fillId="2" borderId="35" xfId="0" applyFont="1" applyFill="1" applyBorder="1"/>
    <xf numFmtId="0" fontId="19" fillId="2" borderId="23" xfId="0" applyFont="1" applyFill="1" applyBorder="1" applyAlignment="1">
      <alignment horizontal="center"/>
    </xf>
    <xf numFmtId="3" fontId="18" fillId="2" borderId="45" xfId="0" applyNumberFormat="1" applyFont="1" applyFill="1" applyBorder="1" applyProtection="1">
      <protection locked="0"/>
    </xf>
    <xf numFmtId="164" fontId="19" fillId="2" borderId="23" xfId="0" applyNumberFormat="1" applyFont="1" applyFill="1" applyBorder="1" applyAlignment="1">
      <alignment horizontal="center"/>
    </xf>
    <xf numFmtId="164" fontId="19" fillId="2" borderId="25" xfId="0" applyNumberFormat="1" applyFont="1" applyFill="1" applyBorder="1" applyAlignment="1">
      <alignment horizontal="center"/>
    </xf>
    <xf numFmtId="3" fontId="18" fillId="2" borderId="32" xfId="0" applyNumberFormat="1" applyFont="1" applyFill="1" applyBorder="1"/>
    <xf numFmtId="3" fontId="33" fillId="2" borderId="37" xfId="0" applyNumberFormat="1" applyFont="1" applyFill="1" applyBorder="1"/>
    <xf numFmtId="0" fontId="26" fillId="2" borderId="23" xfId="0" applyFont="1" applyFill="1" applyBorder="1" applyAlignment="1" applyProtection="1">
      <alignment horizontal="center"/>
      <protection locked="0"/>
    </xf>
    <xf numFmtId="3" fontId="27" fillId="2" borderId="35" xfId="0" applyNumberFormat="1" applyFont="1" applyFill="1" applyBorder="1" applyProtection="1">
      <protection locked="0"/>
    </xf>
    <xf numFmtId="0" fontId="26" fillId="2" borderId="23" xfId="0" applyFont="1" applyFill="1" applyBorder="1" applyAlignment="1">
      <alignment horizontal="center"/>
    </xf>
    <xf numFmtId="49" fontId="19" fillId="2" borderId="25" xfId="0" applyNumberFormat="1" applyFont="1" applyFill="1" applyBorder="1" applyAlignment="1" applyProtection="1">
      <alignment horizontal="center"/>
      <protection locked="0"/>
    </xf>
    <xf numFmtId="0" fontId="54" fillId="2" borderId="59" xfId="0" applyFont="1" applyFill="1" applyBorder="1" applyAlignment="1">
      <alignment horizontal="center"/>
    </xf>
    <xf numFmtId="3" fontId="42" fillId="2" borderId="37" xfId="0" applyNumberFormat="1" applyFont="1" applyFill="1" applyBorder="1"/>
    <xf numFmtId="0" fontId="32" fillId="2" borderId="36" xfId="0" applyFont="1" applyFill="1" applyBorder="1" applyAlignment="1">
      <alignment horizontal="center"/>
    </xf>
    <xf numFmtId="0" fontId="50" fillId="2" borderId="59" xfId="0" applyFont="1" applyFill="1" applyBorder="1" applyAlignment="1">
      <alignment horizontal="center"/>
    </xf>
    <xf numFmtId="0" fontId="54" fillId="2" borderId="36" xfId="0" applyFont="1" applyFill="1" applyBorder="1" applyAlignment="1">
      <alignment horizontal="center"/>
    </xf>
    <xf numFmtId="3" fontId="42" fillId="2" borderId="37" xfId="0" applyNumberFormat="1" applyFont="1" applyFill="1" applyBorder="1" applyAlignment="1">
      <alignment horizontal="right"/>
    </xf>
    <xf numFmtId="0" fontId="19" fillId="2" borderId="57" xfId="0" applyFont="1" applyFill="1" applyBorder="1" applyAlignment="1">
      <alignment horizontal="center"/>
    </xf>
    <xf numFmtId="0" fontId="19" fillId="2" borderId="25" xfId="0" applyFont="1" applyFill="1" applyBorder="1" applyAlignment="1">
      <alignment horizontal="center"/>
    </xf>
    <xf numFmtId="3" fontId="18" fillId="2" borderId="32" xfId="0" applyNumberFormat="1" applyFont="1" applyFill="1" applyBorder="1" applyAlignment="1">
      <alignment horizontal="right"/>
    </xf>
    <xf numFmtId="3" fontId="18" fillId="2" borderId="37" xfId="0" applyNumberFormat="1" applyFont="1" applyFill="1" applyBorder="1" applyAlignment="1">
      <alignment horizontal="right"/>
    </xf>
    <xf numFmtId="0" fontId="19" fillId="2" borderId="59" xfId="0" applyFont="1" applyFill="1" applyBorder="1" applyAlignment="1">
      <alignment horizontal="center"/>
    </xf>
    <xf numFmtId="0" fontId="19" fillId="2" borderId="33" xfId="0" applyFont="1" applyFill="1" applyBorder="1" applyAlignment="1">
      <alignment horizontal="center"/>
    </xf>
    <xf numFmtId="0" fontId="19" fillId="2" borderId="34" xfId="0" applyFont="1" applyFill="1" applyBorder="1" applyProtection="1">
      <protection locked="0"/>
    </xf>
    <xf numFmtId="0" fontId="19" fillId="2" borderId="34" xfId="0" applyFont="1" applyFill="1" applyBorder="1"/>
    <xf numFmtId="0" fontId="18" fillId="2" borderId="66" xfId="0" applyFont="1" applyFill="1" applyBorder="1"/>
    <xf numFmtId="0" fontId="35" fillId="2" borderId="34" xfId="0" applyFont="1" applyFill="1" applyBorder="1"/>
    <xf numFmtId="0" fontId="19" fillId="2" borderId="66" xfId="0" applyFont="1" applyFill="1" applyBorder="1"/>
    <xf numFmtId="0" fontId="36" fillId="0" borderId="34" xfId="0" applyFont="1" applyBorder="1"/>
    <xf numFmtId="0" fontId="0" fillId="0" borderId="66" xfId="0" applyBorder="1"/>
    <xf numFmtId="0" fontId="36" fillId="0" borderId="25" xfId="0" applyFont="1" applyBorder="1"/>
    <xf numFmtId="0" fontId="36" fillId="0" borderId="48" xfId="0" applyFont="1" applyBorder="1"/>
    <xf numFmtId="0" fontId="36" fillId="0" borderId="42" xfId="0" applyFont="1" applyBorder="1" applyAlignment="1">
      <alignment vertical="center"/>
    </xf>
    <xf numFmtId="3" fontId="20" fillId="2" borderId="5" xfId="0" applyNumberFormat="1" applyFont="1" applyFill="1" applyBorder="1"/>
    <xf numFmtId="3" fontId="20" fillId="2" borderId="35" xfId="0" applyNumberFormat="1" applyFont="1" applyFill="1" applyBorder="1"/>
    <xf numFmtId="3" fontId="20" fillId="2" borderId="7" xfId="0" applyNumberFormat="1" applyFont="1" applyFill="1" applyBorder="1" applyAlignment="1" applyProtection="1">
      <alignment horizontal="right"/>
      <protection locked="0"/>
    </xf>
    <xf numFmtId="3" fontId="20" fillId="2" borderId="31" xfId="0" applyNumberFormat="1" applyFont="1" applyFill="1" applyBorder="1"/>
    <xf numFmtId="3" fontId="32" fillId="2" borderId="39" xfId="0" applyNumberFormat="1" applyFont="1" applyFill="1" applyBorder="1" applyProtection="1">
      <protection locked="0"/>
    </xf>
    <xf numFmtId="3" fontId="50" fillId="2" borderId="39" xfId="0" applyNumberFormat="1" applyFont="1" applyFill="1" applyBorder="1" applyAlignment="1" applyProtection="1">
      <alignment horizontal="right"/>
      <protection locked="0"/>
    </xf>
    <xf numFmtId="0" fontId="50" fillId="2" borderId="46" xfId="0" applyFont="1" applyFill="1" applyBorder="1" applyAlignment="1">
      <alignment horizontal="center" vertical="center"/>
    </xf>
    <xf numFmtId="3" fontId="50" fillId="2" borderId="39" xfId="0" applyNumberFormat="1" applyFont="1" applyFill="1" applyBorder="1"/>
    <xf numFmtId="3" fontId="50" fillId="2" borderId="39" xfId="0" applyNumberFormat="1" applyFont="1" applyFill="1" applyBorder="1" applyAlignment="1">
      <alignment horizontal="right"/>
    </xf>
    <xf numFmtId="3" fontId="32" fillId="2" borderId="46" xfId="0" applyNumberFormat="1" applyFont="1" applyFill="1" applyBorder="1"/>
    <xf numFmtId="0" fontId="19" fillId="2" borderId="0" xfId="0" applyFont="1" applyFill="1" applyProtection="1">
      <protection locked="0"/>
    </xf>
    <xf numFmtId="3" fontId="18" fillId="2" borderId="0" xfId="0" applyNumberFormat="1" applyFont="1" applyFill="1"/>
    <xf numFmtId="0" fontId="32" fillId="2" borderId="25" xfId="0" applyFont="1" applyFill="1" applyBorder="1" applyAlignment="1">
      <alignment horizontal="center"/>
    </xf>
    <xf numFmtId="0" fontId="32" fillId="2" borderId="1" xfId="0" applyFont="1" applyFill="1" applyBorder="1"/>
    <xf numFmtId="3" fontId="33" fillId="2" borderId="1" xfId="0" applyNumberFormat="1" applyFont="1" applyFill="1" applyBorder="1"/>
    <xf numFmtId="3" fontId="33" fillId="2" borderId="32" xfId="0" applyNumberFormat="1" applyFont="1" applyFill="1" applyBorder="1"/>
    <xf numFmtId="0" fontId="54" fillId="2" borderId="39" xfId="0" applyFont="1" applyFill="1" applyBorder="1" applyAlignment="1">
      <alignment horizontal="left"/>
    </xf>
    <xf numFmtId="3" fontId="54" fillId="2" borderId="39" xfId="0" applyNumberFormat="1" applyFont="1" applyFill="1" applyBorder="1"/>
    <xf numFmtId="3" fontId="54" fillId="2" borderId="40" xfId="0" applyNumberFormat="1" applyFont="1" applyFill="1" applyBorder="1"/>
    <xf numFmtId="3" fontId="32" fillId="2" borderId="40" xfId="0" applyNumberFormat="1" applyFont="1" applyFill="1" applyBorder="1" applyProtection="1">
      <protection locked="0"/>
    </xf>
    <xf numFmtId="3" fontId="50" fillId="2" borderId="40" xfId="0" applyNumberFormat="1" applyFont="1" applyFill="1" applyBorder="1"/>
    <xf numFmtId="3" fontId="33" fillId="2" borderId="24" xfId="0" applyNumberFormat="1" applyFont="1" applyFill="1" applyBorder="1"/>
    <xf numFmtId="3" fontId="33" fillId="2" borderId="0" xfId="0" applyNumberFormat="1" applyFont="1" applyFill="1" applyAlignment="1">
      <alignment horizontal="right"/>
    </xf>
    <xf numFmtId="0" fontId="19" fillId="2" borderId="0" xfId="0" applyFont="1" applyFill="1"/>
    <xf numFmtId="0" fontId="18" fillId="2" borderId="0" xfId="0" applyFont="1" applyFill="1" applyAlignment="1">
      <alignment horizontal="right"/>
    </xf>
    <xf numFmtId="3" fontId="20" fillId="2" borderId="1" xfId="0" applyNumberFormat="1" applyFont="1" applyFill="1" applyBorder="1" applyAlignment="1">
      <alignment horizontal="right"/>
    </xf>
    <xf numFmtId="3" fontId="20" fillId="2" borderId="32" xfId="0" applyNumberFormat="1" applyFont="1" applyFill="1" applyBorder="1" applyAlignment="1">
      <alignment horizontal="right"/>
    </xf>
    <xf numFmtId="0" fontId="20" fillId="2" borderId="35" xfId="0" applyFont="1" applyFill="1" applyBorder="1"/>
    <xf numFmtId="3" fontId="36" fillId="0" borderId="1" xfId="0" applyNumberFormat="1" applyFont="1" applyBorder="1"/>
    <xf numFmtId="3" fontId="36" fillId="0" borderId="42" xfId="0" applyNumberFormat="1" applyFont="1" applyBorder="1"/>
    <xf numFmtId="0" fontId="19" fillId="2" borderId="49" xfId="0" applyFont="1" applyFill="1" applyBorder="1" applyAlignment="1">
      <alignment horizontal="center"/>
    </xf>
    <xf numFmtId="3" fontId="33" fillId="2" borderId="66" xfId="0" applyNumberFormat="1" applyFont="1" applyFill="1" applyBorder="1" applyAlignment="1">
      <alignment horizontal="right"/>
    </xf>
    <xf numFmtId="3" fontId="50" fillId="2" borderId="37" xfId="0" applyNumberFormat="1" applyFont="1" applyFill="1" applyBorder="1"/>
    <xf numFmtId="3" fontId="20" fillId="2" borderId="5" xfId="0" applyNumberFormat="1" applyFont="1" applyFill="1" applyBorder="1" applyAlignment="1">
      <alignment horizontal="right"/>
    </xf>
    <xf numFmtId="3" fontId="20" fillId="2" borderId="31" xfId="0" applyNumberFormat="1" applyFont="1" applyFill="1" applyBorder="1" applyAlignment="1">
      <alignment horizontal="right"/>
    </xf>
    <xf numFmtId="3" fontId="20" fillId="2" borderId="66" xfId="0" applyNumberFormat="1" applyFont="1" applyFill="1" applyBorder="1" applyAlignment="1">
      <alignment horizontal="right"/>
    </xf>
    <xf numFmtId="3" fontId="20" fillId="2" borderId="45" xfId="0" applyNumberFormat="1" applyFont="1" applyFill="1" applyBorder="1" applyAlignment="1">
      <alignment horizontal="right"/>
    </xf>
    <xf numFmtId="0" fontId="54" fillId="2" borderId="39" xfId="0" applyFont="1" applyFill="1" applyBorder="1" applyAlignment="1">
      <alignment horizontal="center"/>
    </xf>
    <xf numFmtId="0" fontId="41" fillId="2" borderId="34" xfId="0" applyFont="1" applyFill="1" applyBorder="1" applyAlignment="1">
      <alignment horizontal="centerContinuous"/>
    </xf>
    <xf numFmtId="0" fontId="40" fillId="2" borderId="33" xfId="0" applyFont="1" applyFill="1" applyBorder="1"/>
    <xf numFmtId="3" fontId="50" fillId="2" borderId="59" xfId="0" applyNumberFormat="1" applyFont="1" applyFill="1" applyBorder="1" applyAlignment="1" applyProtection="1">
      <alignment horizontal="center"/>
      <protection locked="0"/>
    </xf>
    <xf numFmtId="0" fontId="40" fillId="2" borderId="57" xfId="0" applyFont="1" applyFill="1" applyBorder="1"/>
    <xf numFmtId="3" fontId="34" fillId="2" borderId="59" xfId="0" applyNumberFormat="1" applyFont="1" applyFill="1" applyBorder="1" applyProtection="1">
      <protection locked="0"/>
    </xf>
    <xf numFmtId="0" fontId="19" fillId="2" borderId="36" xfId="0" applyFont="1" applyFill="1" applyBorder="1"/>
    <xf numFmtId="3" fontId="55" fillId="2" borderId="34" xfId="0" applyNumberFormat="1" applyFont="1" applyFill="1" applyBorder="1"/>
    <xf numFmtId="3" fontId="55" fillId="2" borderId="59" xfId="0" applyNumberFormat="1" applyFont="1" applyFill="1" applyBorder="1" applyAlignment="1" applyProtection="1">
      <alignment horizontal="center"/>
      <protection locked="0"/>
    </xf>
    <xf numFmtId="0" fontId="18" fillId="2" borderId="57" xfId="0" applyFont="1" applyFill="1" applyBorder="1"/>
    <xf numFmtId="0" fontId="50" fillId="2" borderId="48" xfId="0" applyFont="1" applyFill="1" applyBorder="1"/>
    <xf numFmtId="3" fontId="18" fillId="2" borderId="42" xfId="0" applyNumberFormat="1" applyFont="1" applyFill="1" applyBorder="1"/>
    <xf numFmtId="0" fontId="18" fillId="2" borderId="48" xfId="0" applyFont="1" applyFill="1" applyBorder="1"/>
    <xf numFmtId="0" fontId="18" fillId="2" borderId="42" xfId="0" applyFont="1" applyFill="1" applyBorder="1"/>
    <xf numFmtId="3" fontId="18" fillId="2" borderId="43" xfId="0" applyNumberFormat="1" applyFont="1" applyFill="1" applyBorder="1"/>
    <xf numFmtId="0" fontId="18" fillId="2" borderId="20" xfId="4" applyFont="1" applyFill="1" applyBorder="1" applyAlignment="1">
      <alignment horizontal="center" vertical="center"/>
    </xf>
    <xf numFmtId="0" fontId="18" fillId="2" borderId="68" xfId="4" applyFont="1" applyFill="1" applyBorder="1" applyAlignment="1">
      <alignment horizontal="center" vertical="center"/>
    </xf>
    <xf numFmtId="0" fontId="18" fillId="2" borderId="25" xfId="4" applyFont="1" applyFill="1" applyBorder="1" applyAlignment="1" applyProtection="1">
      <alignment horizontal="center" vertical="center"/>
      <protection locked="0"/>
    </xf>
    <xf numFmtId="0" fontId="18" fillId="2" borderId="72" xfId="4" applyFont="1" applyFill="1" applyBorder="1" applyAlignment="1">
      <alignment horizontal="center" vertical="center" wrapText="1"/>
    </xf>
    <xf numFmtId="0" fontId="35" fillId="2" borderId="0" xfId="4" applyFont="1" applyFill="1" applyAlignment="1">
      <alignment vertical="center"/>
    </xf>
    <xf numFmtId="0" fontId="35" fillId="2" borderId="66" xfId="4" applyFont="1" applyFill="1" applyBorder="1" applyAlignment="1">
      <alignment vertical="center"/>
    </xf>
    <xf numFmtId="164" fontId="18" fillId="2" borderId="23" xfId="4" applyNumberFormat="1" applyFont="1" applyFill="1" applyBorder="1" applyAlignment="1">
      <alignment horizontal="centerContinuous" vertical="center"/>
    </xf>
    <xf numFmtId="3" fontId="19" fillId="2" borderId="66" xfId="4" applyNumberFormat="1" applyFont="1" applyFill="1" applyBorder="1" applyAlignment="1">
      <alignment vertical="center"/>
    </xf>
    <xf numFmtId="3" fontId="18" fillId="2" borderId="23" xfId="4" applyNumberFormat="1" applyFont="1" applyFill="1" applyBorder="1" applyAlignment="1">
      <alignment horizontal="centerContinuous" vertical="center"/>
    </xf>
    <xf numFmtId="3" fontId="18" fillId="2" borderId="0" xfId="4" applyNumberFormat="1" applyFont="1" applyFill="1" applyAlignment="1">
      <alignment vertical="center"/>
    </xf>
    <xf numFmtId="3" fontId="19" fillId="2" borderId="0" xfId="4" applyNumberFormat="1" applyFont="1" applyFill="1" applyAlignment="1" applyProtection="1">
      <alignment vertical="center"/>
      <protection locked="0"/>
    </xf>
    <xf numFmtId="3" fontId="19" fillId="2" borderId="73" xfId="4" applyNumberFormat="1" applyFont="1" applyFill="1" applyBorder="1" applyAlignment="1">
      <alignment vertical="center"/>
    </xf>
    <xf numFmtId="3" fontId="18" fillId="2" borderId="0" xfId="4" applyNumberFormat="1" applyFont="1" applyFill="1" applyAlignment="1" applyProtection="1">
      <alignment vertical="center"/>
      <protection locked="0"/>
    </xf>
    <xf numFmtId="3" fontId="27" fillId="2" borderId="0" xfId="4" applyNumberFormat="1" applyFont="1" applyFill="1" applyAlignment="1">
      <alignment vertical="center"/>
    </xf>
    <xf numFmtId="3" fontId="20" fillId="2" borderId="0" xfId="4" applyNumberFormat="1" applyFont="1" applyFill="1" applyAlignment="1">
      <alignment vertical="center"/>
    </xf>
    <xf numFmtId="3" fontId="18" fillId="2" borderId="0" xfId="4" applyNumberFormat="1" applyFont="1" applyFill="1" applyAlignment="1">
      <alignment horizontal="right" vertical="center"/>
    </xf>
    <xf numFmtId="164" fontId="19" fillId="2" borderId="25" xfId="4" applyNumberFormat="1" applyFont="1" applyFill="1" applyBorder="1" applyAlignment="1">
      <alignment horizontal="center" vertical="center"/>
    </xf>
    <xf numFmtId="0" fontId="33" fillId="2" borderId="46" xfId="0" applyFont="1" applyFill="1" applyBorder="1" applyAlignment="1">
      <alignment horizontal="center"/>
    </xf>
    <xf numFmtId="0" fontId="32" fillId="2" borderId="33" xfId="0" applyFont="1" applyFill="1" applyBorder="1" applyAlignment="1">
      <alignment horizontal="center"/>
    </xf>
    <xf numFmtId="0" fontId="21" fillId="2" borderId="0" xfId="4" applyFont="1" applyFill="1" applyAlignment="1" applyProtection="1">
      <alignment vertical="center"/>
      <protection locked="0"/>
    </xf>
    <xf numFmtId="0" fontId="18" fillId="2" borderId="51" xfId="4" applyFont="1" applyFill="1" applyBorder="1" applyAlignment="1">
      <alignment horizontal="center" vertical="center"/>
    </xf>
    <xf numFmtId="0" fontId="18" fillId="2" borderId="74" xfId="4" applyFont="1" applyFill="1" applyBorder="1" applyAlignment="1">
      <alignment horizontal="center" vertical="center"/>
    </xf>
    <xf numFmtId="0" fontId="21" fillId="2" borderId="34" xfId="4" applyFont="1" applyFill="1" applyBorder="1" applyAlignment="1" applyProtection="1">
      <alignment vertical="center"/>
      <protection locked="0"/>
    </xf>
    <xf numFmtId="3" fontId="27" fillId="2" borderId="23" xfId="4" applyNumberFormat="1" applyFont="1" applyFill="1" applyBorder="1" applyAlignment="1">
      <alignment vertical="center"/>
    </xf>
    <xf numFmtId="3" fontId="35" fillId="2" borderId="4" xfId="4" applyNumberFormat="1" applyFont="1" applyFill="1" applyBorder="1" applyAlignment="1">
      <alignment vertical="center"/>
    </xf>
    <xf numFmtId="0" fontId="19" fillId="2" borderId="8" xfId="0" applyFont="1" applyFill="1" applyBorder="1" applyProtection="1">
      <protection locked="0"/>
    </xf>
    <xf numFmtId="0" fontId="32" fillId="2" borderId="54" xfId="0" applyFont="1" applyFill="1" applyBorder="1" applyAlignment="1">
      <alignment horizontal="left"/>
    </xf>
    <xf numFmtId="0" fontId="19" fillId="2" borderId="8" xfId="0" applyFont="1" applyFill="1" applyBorder="1" applyAlignment="1">
      <alignment horizontal="left"/>
    </xf>
    <xf numFmtId="0" fontId="26" fillId="2" borderId="8" xfId="0" applyFont="1" applyFill="1" applyBorder="1"/>
    <xf numFmtId="0" fontId="26" fillId="2" borderId="8" xfId="0" applyFont="1" applyFill="1" applyBorder="1" applyProtection="1">
      <protection locked="0"/>
    </xf>
    <xf numFmtId="0" fontId="19" fillId="2" borderId="8" xfId="0" applyFont="1" applyFill="1" applyBorder="1"/>
    <xf numFmtId="0" fontId="30" fillId="2" borderId="8" xfId="0" applyFont="1" applyFill="1" applyBorder="1" applyProtection="1">
      <protection locked="0"/>
    </xf>
    <xf numFmtId="0" fontId="32" fillId="2" borderId="54" xfId="0" applyFont="1" applyFill="1" applyBorder="1"/>
    <xf numFmtId="0" fontId="54" fillId="2" borderId="54" xfId="0" applyFont="1" applyFill="1" applyBorder="1"/>
    <xf numFmtId="0" fontId="50" fillId="2" borderId="54" xfId="0" applyFont="1" applyFill="1" applyBorder="1"/>
    <xf numFmtId="0" fontId="20" fillId="2" borderId="8" xfId="0" applyFont="1" applyFill="1" applyBorder="1"/>
    <xf numFmtId="0" fontId="32" fillId="2" borderId="26" xfId="0" applyFont="1" applyFill="1" applyBorder="1"/>
    <xf numFmtId="0" fontId="54" fillId="2" borderId="26" xfId="0" applyFont="1" applyFill="1" applyBorder="1"/>
    <xf numFmtId="3" fontId="19" fillId="2" borderId="0" xfId="0" applyNumberFormat="1" applyFont="1" applyFill="1"/>
    <xf numFmtId="0" fontId="54" fillId="2" borderId="54" xfId="0" applyFont="1" applyFill="1" applyBorder="1" applyAlignment="1">
      <alignment horizontal="left"/>
    </xf>
    <xf numFmtId="3" fontId="19" fillId="2" borderId="8" xfId="0" applyNumberFormat="1" applyFont="1" applyFill="1" applyBorder="1"/>
    <xf numFmtId="3" fontId="35" fillId="2" borderId="1" xfId="4" applyNumberFormat="1" applyFont="1" applyFill="1" applyBorder="1" applyAlignment="1">
      <alignment vertical="center"/>
    </xf>
    <xf numFmtId="3" fontId="35" fillId="2" borderId="6" xfId="4" applyNumberFormat="1" applyFont="1" applyFill="1" applyBorder="1" applyAlignment="1">
      <alignment vertical="center"/>
    </xf>
    <xf numFmtId="3" fontId="19" fillId="2" borderId="6" xfId="4" applyNumberFormat="1" applyFont="1" applyFill="1" applyBorder="1" applyAlignment="1">
      <alignment vertical="center"/>
    </xf>
    <xf numFmtId="0" fontId="19" fillId="2" borderId="60" xfId="4" applyFont="1" applyFill="1" applyBorder="1" applyAlignment="1">
      <alignment vertical="center"/>
    </xf>
    <xf numFmtId="0" fontId="19" fillId="2" borderId="23" xfId="0" applyFont="1" applyFill="1" applyBorder="1" applyProtection="1">
      <protection locked="0"/>
    </xf>
    <xf numFmtId="3" fontId="32" fillId="2" borderId="46" xfId="0" applyNumberFormat="1" applyFont="1" applyFill="1" applyBorder="1" applyProtection="1">
      <protection locked="0"/>
    </xf>
    <xf numFmtId="3" fontId="54" fillId="2" borderId="46" xfId="0" applyNumberFormat="1" applyFont="1" applyFill="1" applyBorder="1"/>
    <xf numFmtId="3" fontId="18" fillId="2" borderId="46" xfId="0" applyNumberFormat="1" applyFont="1" applyFill="1" applyBorder="1" applyAlignment="1" applyProtection="1">
      <alignment horizontal="right"/>
      <protection locked="0"/>
    </xf>
    <xf numFmtId="0" fontId="54" fillId="2" borderId="26" xfId="0" applyFont="1" applyFill="1" applyBorder="1" applyAlignment="1">
      <alignment horizontal="center"/>
    </xf>
    <xf numFmtId="3" fontId="33" fillId="2" borderId="5" xfId="4" applyNumberFormat="1" applyFont="1" applyFill="1" applyBorder="1" applyAlignment="1">
      <alignment vertical="center"/>
    </xf>
    <xf numFmtId="0" fontId="19" fillId="2" borderId="26" xfId="0" applyFont="1" applyFill="1" applyBorder="1"/>
    <xf numFmtId="0" fontId="32" fillId="2" borderId="27" xfId="0" applyFont="1" applyFill="1" applyBorder="1" applyAlignment="1">
      <alignment horizontal="left"/>
    </xf>
    <xf numFmtId="0" fontId="21" fillId="2" borderId="12" xfId="4" applyFont="1" applyFill="1" applyBorder="1" applyAlignment="1" applyProtection="1">
      <alignment vertical="center"/>
      <protection locked="0"/>
    </xf>
    <xf numFmtId="3" fontId="33" fillId="2" borderId="46" xfId="4" applyNumberFormat="1" applyFont="1" applyFill="1" applyBorder="1" applyAlignment="1" applyProtection="1">
      <alignment horizontal="center" vertical="center"/>
      <protection locked="0"/>
    </xf>
    <xf numFmtId="3" fontId="32" fillId="2" borderId="54" xfId="4" applyNumberFormat="1" applyFont="1" applyFill="1" applyBorder="1" applyAlignment="1" applyProtection="1">
      <alignment horizontal="left" vertical="center"/>
      <protection locked="0"/>
    </xf>
    <xf numFmtId="0" fontId="32" fillId="2" borderId="27" xfId="0" applyFont="1" applyFill="1" applyBorder="1"/>
    <xf numFmtId="0" fontId="19" fillId="2" borderId="0" xfId="0" applyFont="1" applyFill="1" applyAlignment="1">
      <alignment horizontal="left"/>
    </xf>
    <xf numFmtId="49" fontId="19" fillId="2" borderId="23" xfId="0" applyNumberFormat="1" applyFont="1" applyFill="1" applyBorder="1" applyAlignment="1" applyProtection="1">
      <alignment horizontal="center"/>
      <protection locked="0"/>
    </xf>
    <xf numFmtId="3" fontId="19" fillId="2" borderId="4" xfId="4" applyNumberFormat="1" applyFont="1" applyFill="1" applyBorder="1" applyAlignment="1">
      <alignment horizontal="left" vertical="center"/>
    </xf>
    <xf numFmtId="3" fontId="18" fillId="2" borderId="4" xfId="4" applyNumberFormat="1" applyFont="1" applyFill="1" applyBorder="1" applyAlignment="1">
      <alignment horizontal="left" vertical="center"/>
    </xf>
    <xf numFmtId="3" fontId="18" fillId="2" borderId="6" xfId="4" applyNumberFormat="1" applyFont="1" applyFill="1" applyBorder="1" applyAlignment="1">
      <alignment horizontal="left" vertical="center"/>
    </xf>
    <xf numFmtId="0" fontId="19" fillId="2" borderId="60" xfId="4" applyFont="1" applyFill="1" applyBorder="1" applyAlignment="1">
      <alignment horizontal="left" vertical="center"/>
    </xf>
    <xf numFmtId="0" fontId="36" fillId="0" borderId="54" xfId="4" applyFont="1" applyBorder="1" applyAlignment="1">
      <alignment vertical="center"/>
    </xf>
    <xf numFmtId="3" fontId="19" fillId="2" borderId="60" xfId="4" applyNumberFormat="1" applyFont="1" applyFill="1" applyBorder="1" applyAlignment="1">
      <alignment horizontal="left" vertical="center"/>
    </xf>
    <xf numFmtId="0" fontId="36" fillId="0" borderId="46" xfId="4" applyFont="1" applyBorder="1" applyAlignment="1">
      <alignment horizontal="center" vertical="center"/>
    </xf>
    <xf numFmtId="0" fontId="36" fillId="0" borderId="5" xfId="4" applyFont="1" applyBorder="1" applyAlignment="1">
      <alignment vertical="center"/>
    </xf>
    <xf numFmtId="0" fontId="36" fillId="0" borderId="30" xfId="4" applyFont="1" applyBorder="1" applyAlignment="1">
      <alignment vertical="center"/>
    </xf>
    <xf numFmtId="0" fontId="21" fillId="2" borderId="57" xfId="4" applyFont="1" applyFill="1" applyBorder="1" applyAlignment="1" applyProtection="1">
      <alignment vertical="center"/>
      <protection locked="0"/>
    </xf>
    <xf numFmtId="3" fontId="54" fillId="2" borderId="66" xfId="4" applyNumberFormat="1" applyFont="1" applyFill="1" applyBorder="1" applyAlignment="1">
      <alignment vertical="center"/>
    </xf>
    <xf numFmtId="3" fontId="32" fillId="2" borderId="66" xfId="4" applyNumberFormat="1" applyFont="1" applyFill="1" applyBorder="1" applyAlignment="1">
      <alignment vertical="center"/>
    </xf>
    <xf numFmtId="3" fontId="26" fillId="2" borderId="66" xfId="4" applyNumberFormat="1" applyFont="1" applyFill="1" applyBorder="1" applyAlignment="1">
      <alignment vertical="center"/>
    </xf>
    <xf numFmtId="3" fontId="19" fillId="2" borderId="59" xfId="4" applyNumberFormat="1" applyFont="1" applyFill="1" applyBorder="1" applyAlignment="1">
      <alignment horizontal="left" vertical="center"/>
    </xf>
    <xf numFmtId="0" fontId="17" fillId="0" borderId="63" xfId="4" applyBorder="1" applyAlignment="1">
      <alignment horizontal="center" vertical="center"/>
    </xf>
    <xf numFmtId="0" fontId="17" fillId="0" borderId="59" xfId="4" applyBorder="1" applyAlignment="1">
      <alignment horizontal="center" vertical="center"/>
    </xf>
    <xf numFmtId="0" fontId="17" fillId="0" borderId="57" xfId="4" applyBorder="1" applyAlignment="1">
      <alignment horizontal="center" vertical="center"/>
    </xf>
    <xf numFmtId="3" fontId="54" fillId="2" borderId="50" xfId="4" applyNumberFormat="1" applyFont="1" applyFill="1" applyBorder="1" applyAlignment="1">
      <alignment vertical="center"/>
    </xf>
    <xf numFmtId="3" fontId="32" fillId="2" borderId="5" xfId="4" applyNumberFormat="1" applyFont="1" applyFill="1" applyBorder="1" applyAlignment="1">
      <alignment vertical="center"/>
    </xf>
    <xf numFmtId="3" fontId="33" fillId="2" borderId="5" xfId="4" applyNumberFormat="1" applyFont="1" applyFill="1" applyBorder="1" applyAlignment="1">
      <alignment horizontal="right" vertical="center"/>
    </xf>
    <xf numFmtId="3" fontId="42" fillId="2" borderId="5" xfId="4" applyNumberFormat="1" applyFont="1" applyFill="1" applyBorder="1" applyAlignment="1">
      <alignment horizontal="right" vertical="center"/>
    </xf>
    <xf numFmtId="3" fontId="31" fillId="2" borderId="5" xfId="4" applyNumberFormat="1" applyFont="1" applyFill="1" applyBorder="1" applyAlignment="1">
      <alignment vertical="center"/>
    </xf>
    <xf numFmtId="3" fontId="21" fillId="2" borderId="5" xfId="4" applyNumberFormat="1" applyFont="1" applyFill="1" applyBorder="1" applyAlignment="1">
      <alignment vertical="center"/>
    </xf>
    <xf numFmtId="3" fontId="33" fillId="2" borderId="7" xfId="4" applyNumberFormat="1" applyFont="1" applyFill="1" applyBorder="1" applyAlignment="1">
      <alignment horizontal="right" vertical="center"/>
    </xf>
    <xf numFmtId="3" fontId="18" fillId="2" borderId="7" xfId="4" applyNumberFormat="1" applyFont="1" applyFill="1" applyBorder="1" applyAlignment="1">
      <alignment horizontal="right" vertical="center"/>
    </xf>
    <xf numFmtId="3" fontId="42" fillId="2" borderId="7" xfId="4" applyNumberFormat="1" applyFont="1" applyFill="1" applyBorder="1" applyAlignment="1">
      <alignment horizontal="right" vertical="center"/>
    </xf>
    <xf numFmtId="3" fontId="33" fillId="2" borderId="7" xfId="4" applyNumberFormat="1" applyFont="1" applyFill="1" applyBorder="1" applyAlignment="1">
      <alignment vertical="center"/>
    </xf>
    <xf numFmtId="3" fontId="31" fillId="2" borderId="7" xfId="4" applyNumberFormat="1" applyFont="1" applyFill="1" applyBorder="1" applyAlignment="1">
      <alignment vertical="center"/>
    </xf>
    <xf numFmtId="3" fontId="21" fillId="2" borderId="7" xfId="4" applyNumberFormat="1" applyFont="1" applyFill="1" applyBorder="1" applyAlignment="1">
      <alignment vertical="center"/>
    </xf>
    <xf numFmtId="3" fontId="27" fillId="2" borderId="7" xfId="4" applyNumberFormat="1" applyFont="1" applyFill="1" applyBorder="1" applyAlignment="1">
      <alignment vertical="center"/>
    </xf>
    <xf numFmtId="3" fontId="35" fillId="2" borderId="14" xfId="4" applyNumberFormat="1" applyFont="1" applyFill="1" applyBorder="1" applyAlignment="1">
      <alignment vertical="center"/>
    </xf>
    <xf numFmtId="3" fontId="35" fillId="2" borderId="13" xfId="4" applyNumberFormat="1" applyFont="1" applyFill="1" applyBorder="1" applyAlignment="1">
      <alignment vertical="center"/>
    </xf>
    <xf numFmtId="3" fontId="35" fillId="2" borderId="7" xfId="4" applyNumberFormat="1" applyFont="1" applyFill="1" applyBorder="1" applyAlignment="1">
      <alignment vertical="center"/>
    </xf>
    <xf numFmtId="3" fontId="19" fillId="2" borderId="7" xfId="4" applyNumberFormat="1" applyFont="1" applyFill="1" applyBorder="1" applyAlignment="1">
      <alignment horizontal="right" vertical="center"/>
    </xf>
    <xf numFmtId="3" fontId="32" fillId="2" borderId="7" xfId="4" applyNumberFormat="1" applyFont="1" applyFill="1" applyBorder="1" applyAlignment="1">
      <alignment horizontal="right" vertical="center"/>
    </xf>
    <xf numFmtId="3" fontId="35" fillId="2" borderId="5" xfId="4" applyNumberFormat="1" applyFont="1" applyFill="1" applyBorder="1" applyAlignment="1">
      <alignment vertical="center"/>
    </xf>
    <xf numFmtId="3" fontId="19" fillId="2" borderId="5" xfId="4" applyNumberFormat="1" applyFont="1" applyFill="1" applyBorder="1" applyAlignment="1">
      <alignment horizontal="right" vertical="center"/>
    </xf>
    <xf numFmtId="3" fontId="32" fillId="2" borderId="5" xfId="4" applyNumberFormat="1" applyFont="1" applyFill="1" applyBorder="1" applyAlignment="1">
      <alignment horizontal="right" vertical="center"/>
    </xf>
    <xf numFmtId="3" fontId="26" fillId="2" borderId="5" xfId="4" applyNumberFormat="1" applyFont="1" applyFill="1" applyBorder="1" applyAlignment="1">
      <alignment vertical="center"/>
    </xf>
    <xf numFmtId="3" fontId="32" fillId="2" borderId="30" xfId="4" applyNumberFormat="1" applyFont="1" applyFill="1" applyBorder="1" applyAlignment="1">
      <alignment vertical="center"/>
    </xf>
    <xf numFmtId="3" fontId="21" fillId="2" borderId="7" xfId="4" applyNumberFormat="1" applyFont="1" applyFill="1" applyBorder="1" applyAlignment="1">
      <alignment horizontal="center" vertical="center"/>
    </xf>
    <xf numFmtId="3" fontId="33" fillId="2" borderId="39" xfId="0" applyNumberFormat="1" applyFont="1" applyFill="1" applyBorder="1" applyAlignment="1">
      <alignment horizontal="center"/>
    </xf>
    <xf numFmtId="0" fontId="17" fillId="0" borderId="46" xfId="4" applyBorder="1" applyAlignment="1">
      <alignment vertical="center"/>
    </xf>
    <xf numFmtId="0" fontId="36" fillId="0" borderId="23" xfId="4" applyFont="1" applyBorder="1" applyAlignment="1">
      <alignment horizontal="center" vertical="center"/>
    </xf>
    <xf numFmtId="0" fontId="19" fillId="2" borderId="59" xfId="4" applyFont="1" applyFill="1" applyBorder="1" applyAlignment="1">
      <alignment horizontal="center" vertical="center"/>
    </xf>
    <xf numFmtId="0" fontId="35" fillId="2" borderId="9" xfId="4" applyFont="1" applyFill="1" applyBorder="1" applyAlignment="1">
      <alignment vertical="center"/>
    </xf>
    <xf numFmtId="3" fontId="18" fillId="2" borderId="66" xfId="4" applyNumberFormat="1" applyFont="1" applyFill="1" applyBorder="1" applyAlignment="1" applyProtection="1">
      <alignment vertical="center"/>
      <protection locked="0"/>
    </xf>
    <xf numFmtId="3" fontId="18" fillId="2" borderId="66" xfId="4" applyNumberFormat="1" applyFont="1" applyFill="1" applyBorder="1" applyAlignment="1">
      <alignment vertical="center"/>
    </xf>
    <xf numFmtId="3" fontId="33" fillId="2" borderId="46" xfId="4" applyNumberFormat="1" applyFont="1" applyFill="1" applyBorder="1" applyAlignment="1">
      <alignment vertical="center"/>
    </xf>
    <xf numFmtId="3" fontId="19" fillId="2" borderId="66" xfId="4" applyNumberFormat="1" applyFont="1" applyFill="1" applyBorder="1" applyAlignment="1" applyProtection="1">
      <alignment vertical="center"/>
      <protection locked="0"/>
    </xf>
    <xf numFmtId="3" fontId="27" fillId="2" borderId="66" xfId="4" applyNumberFormat="1" applyFont="1" applyFill="1" applyBorder="1" applyAlignment="1">
      <alignment vertical="center"/>
    </xf>
    <xf numFmtId="3" fontId="20" fillId="2" borderId="66" xfId="4" applyNumberFormat="1" applyFont="1" applyFill="1" applyBorder="1" applyAlignment="1">
      <alignment vertical="center"/>
    </xf>
    <xf numFmtId="3" fontId="18" fillId="2" borderId="66" xfId="4" applyNumberFormat="1" applyFont="1" applyFill="1" applyBorder="1" applyAlignment="1">
      <alignment horizontal="right" vertical="center"/>
    </xf>
    <xf numFmtId="3" fontId="18" fillId="2" borderId="35" xfId="4" applyNumberFormat="1" applyFont="1" applyFill="1" applyBorder="1" applyAlignment="1">
      <alignment vertical="center"/>
    </xf>
    <xf numFmtId="3" fontId="32" fillId="2" borderId="23" xfId="4" applyNumberFormat="1" applyFont="1" applyFill="1" applyBorder="1" applyAlignment="1">
      <alignment vertical="center"/>
    </xf>
    <xf numFmtId="3" fontId="33" fillId="2" borderId="35" xfId="4" applyNumberFormat="1" applyFont="1" applyFill="1" applyBorder="1" applyAlignment="1">
      <alignment horizontal="right" vertical="center"/>
    </xf>
    <xf numFmtId="3" fontId="18" fillId="2" borderId="35" xfId="4" applyNumberFormat="1" applyFont="1" applyFill="1" applyBorder="1" applyAlignment="1" applyProtection="1">
      <alignment horizontal="right" vertical="center"/>
      <protection locked="0"/>
    </xf>
    <xf numFmtId="3" fontId="18" fillId="2" borderId="35" xfId="4" applyNumberFormat="1" applyFont="1" applyFill="1" applyBorder="1" applyAlignment="1">
      <alignment horizontal="right" vertical="center"/>
    </xf>
    <xf numFmtId="3" fontId="42" fillId="2" borderId="35" xfId="4" applyNumberFormat="1" applyFont="1" applyFill="1" applyBorder="1" applyAlignment="1">
      <alignment horizontal="right" vertical="center"/>
    </xf>
    <xf numFmtId="3" fontId="33" fillId="2" borderId="35" xfId="4" applyNumberFormat="1" applyFont="1" applyFill="1" applyBorder="1" applyAlignment="1">
      <alignment vertical="center"/>
    </xf>
    <xf numFmtId="3" fontId="35" fillId="2" borderId="35" xfId="4" applyNumberFormat="1" applyFont="1" applyFill="1" applyBorder="1" applyAlignment="1">
      <alignment vertical="center"/>
    </xf>
    <xf numFmtId="3" fontId="27" fillId="2" borderId="35" xfId="4" applyNumberFormat="1" applyFont="1" applyFill="1" applyBorder="1" applyAlignment="1">
      <alignment vertical="center"/>
    </xf>
    <xf numFmtId="3" fontId="54" fillId="2" borderId="23" xfId="4" applyNumberFormat="1" applyFont="1" applyFill="1" applyBorder="1" applyAlignment="1">
      <alignment vertical="center"/>
    </xf>
    <xf numFmtId="3" fontId="18" fillId="2" borderId="35" xfId="4" applyNumberFormat="1" applyFont="1" applyFill="1" applyBorder="1" applyAlignment="1" applyProtection="1">
      <alignment vertical="center"/>
      <protection locked="0"/>
    </xf>
    <xf numFmtId="3" fontId="19" fillId="2" borderId="35" xfId="4" applyNumberFormat="1" applyFont="1" applyFill="1" applyBorder="1" applyAlignment="1">
      <alignment horizontal="right" vertical="center"/>
    </xf>
    <xf numFmtId="3" fontId="32" fillId="2" borderId="35" xfId="4" applyNumberFormat="1" applyFont="1" applyFill="1" applyBorder="1" applyAlignment="1">
      <alignment horizontal="right" vertical="center"/>
    </xf>
    <xf numFmtId="0" fontId="26" fillId="2" borderId="55" xfId="0" applyFont="1" applyFill="1" applyBorder="1" applyProtection="1">
      <protection locked="0"/>
    </xf>
    <xf numFmtId="3" fontId="33" fillId="2" borderId="46" xfId="0" applyNumberFormat="1" applyFont="1" applyFill="1" applyBorder="1" applyAlignment="1" applyProtection="1">
      <alignment horizontal="right"/>
      <protection locked="0"/>
    </xf>
    <xf numFmtId="3" fontId="18" fillId="2" borderId="23" xfId="0" applyNumberFormat="1" applyFont="1" applyFill="1" applyBorder="1" applyProtection="1">
      <protection locked="0"/>
    </xf>
    <xf numFmtId="3" fontId="18" fillId="2" borderId="23" xfId="0" applyNumberFormat="1" applyFont="1" applyFill="1" applyBorder="1"/>
    <xf numFmtId="3" fontId="56" fillId="2" borderId="46" xfId="0" applyNumberFormat="1" applyFont="1" applyFill="1" applyBorder="1"/>
    <xf numFmtId="3" fontId="20" fillId="2" borderId="23" xfId="0" applyNumberFormat="1" applyFont="1" applyFill="1" applyBorder="1"/>
    <xf numFmtId="3" fontId="27" fillId="2" borderId="23" xfId="0" applyNumberFormat="1" applyFont="1" applyFill="1" applyBorder="1"/>
    <xf numFmtId="3" fontId="33" fillId="2" borderId="46" xfId="0" applyNumberFormat="1" applyFont="1" applyFill="1" applyBorder="1"/>
    <xf numFmtId="3" fontId="19" fillId="2" borderId="23" xfId="0" applyNumberFormat="1" applyFont="1" applyFill="1" applyBorder="1" applyProtection="1">
      <protection locked="0"/>
    </xf>
    <xf numFmtId="3" fontId="33" fillId="2" borderId="46" xfId="0" applyNumberFormat="1" applyFont="1" applyFill="1" applyBorder="1" applyAlignment="1">
      <alignment horizontal="right"/>
    </xf>
    <xf numFmtId="3" fontId="18" fillId="2" borderId="23" xfId="0" applyNumberFormat="1" applyFont="1" applyFill="1" applyBorder="1" applyAlignment="1" applyProtection="1">
      <alignment horizontal="right"/>
      <protection locked="0"/>
    </xf>
    <xf numFmtId="3" fontId="31" fillId="2" borderId="35" xfId="4" applyNumberFormat="1" applyFont="1" applyFill="1" applyBorder="1" applyAlignment="1">
      <alignment vertical="center"/>
    </xf>
    <xf numFmtId="3" fontId="50" fillId="2" borderId="46" xfId="0" applyNumberFormat="1" applyFont="1" applyFill="1" applyBorder="1" applyAlignment="1" applyProtection="1">
      <alignment horizontal="right"/>
      <protection locked="0"/>
    </xf>
    <xf numFmtId="3" fontId="21" fillId="2" borderId="35" xfId="4" applyNumberFormat="1" applyFont="1" applyFill="1" applyBorder="1" applyAlignment="1">
      <alignment vertical="center"/>
    </xf>
    <xf numFmtId="3" fontId="42" fillId="2" borderId="46" xfId="0" applyNumberFormat="1" applyFont="1" applyFill="1" applyBorder="1" applyAlignment="1">
      <alignment horizontal="right"/>
    </xf>
    <xf numFmtId="3" fontId="50" fillId="2" borderId="46" xfId="0" applyNumberFormat="1" applyFont="1" applyFill="1" applyBorder="1"/>
    <xf numFmtId="3" fontId="50" fillId="2" borderId="46" xfId="0" applyNumberFormat="1" applyFont="1" applyFill="1" applyBorder="1" applyAlignment="1">
      <alignment horizontal="right"/>
    </xf>
    <xf numFmtId="0" fontId="31" fillId="2" borderId="23" xfId="0" applyFont="1" applyFill="1" applyBorder="1"/>
    <xf numFmtId="3" fontId="20" fillId="2" borderId="20" xfId="0" applyNumberFormat="1" applyFont="1" applyFill="1" applyBorder="1" applyAlignment="1">
      <alignment horizontal="right"/>
    </xf>
    <xf numFmtId="3" fontId="20" fillId="2" borderId="23" xfId="0" applyNumberFormat="1" applyFont="1" applyFill="1" applyBorder="1" applyAlignment="1">
      <alignment horizontal="right"/>
    </xf>
    <xf numFmtId="3" fontId="21" fillId="2" borderId="66" xfId="4" applyNumberFormat="1" applyFont="1" applyFill="1" applyBorder="1" applyAlignment="1">
      <alignment vertical="center"/>
    </xf>
    <xf numFmtId="3" fontId="33" fillId="2" borderId="66" xfId="4" applyNumberFormat="1" applyFont="1" applyFill="1" applyBorder="1" applyAlignment="1">
      <alignment vertical="center"/>
    </xf>
    <xf numFmtId="3" fontId="33" fillId="2" borderId="66" xfId="4" applyNumberFormat="1" applyFont="1" applyFill="1" applyBorder="1" applyAlignment="1">
      <alignment horizontal="right" vertical="center"/>
    </xf>
    <xf numFmtId="3" fontId="27" fillId="2" borderId="23" xfId="0" applyNumberFormat="1" applyFont="1" applyFill="1" applyBorder="1" applyProtection="1">
      <protection locked="0"/>
    </xf>
    <xf numFmtId="3" fontId="18" fillId="2" borderId="66" xfId="4" applyNumberFormat="1" applyFont="1" applyFill="1" applyBorder="1" applyAlignment="1" applyProtection="1">
      <alignment horizontal="right" vertical="center"/>
      <protection locked="0"/>
    </xf>
    <xf numFmtId="3" fontId="18" fillId="2" borderId="57" xfId="0" applyNumberFormat="1" applyFont="1" applyFill="1" applyBorder="1"/>
    <xf numFmtId="3" fontId="31" fillId="2" borderId="66" xfId="4" applyNumberFormat="1" applyFont="1" applyFill="1" applyBorder="1" applyAlignment="1">
      <alignment vertical="center"/>
    </xf>
    <xf numFmtId="3" fontId="21" fillId="2" borderId="66" xfId="4" applyNumberFormat="1" applyFont="1" applyFill="1" applyBorder="1" applyAlignment="1">
      <alignment horizontal="center" vertical="center"/>
    </xf>
    <xf numFmtId="3" fontId="19" fillId="2" borderId="66" xfId="4" applyNumberFormat="1" applyFont="1" applyFill="1" applyBorder="1" applyAlignment="1">
      <alignment horizontal="right" vertical="center"/>
    </xf>
    <xf numFmtId="3" fontId="32" fillId="2" borderId="66" xfId="4" applyNumberFormat="1" applyFont="1" applyFill="1" applyBorder="1" applyAlignment="1">
      <alignment horizontal="right" vertical="center"/>
    </xf>
    <xf numFmtId="3" fontId="18" fillId="2" borderId="49" xfId="0" applyNumberFormat="1" applyFont="1" applyFill="1" applyBorder="1" applyProtection="1">
      <protection locked="0"/>
    </xf>
    <xf numFmtId="3" fontId="42" fillId="2" borderId="46" xfId="0" applyNumberFormat="1" applyFont="1" applyFill="1" applyBorder="1"/>
    <xf numFmtId="3" fontId="27" fillId="2" borderId="8" xfId="4" applyNumberFormat="1" applyFont="1" applyFill="1" applyBorder="1" applyAlignment="1" applyProtection="1">
      <alignment horizontal="right" vertical="center"/>
      <protection locked="0"/>
    </xf>
    <xf numFmtId="3" fontId="32" fillId="2" borderId="46" xfId="4" applyNumberFormat="1" applyFont="1" applyFill="1" applyBorder="1" applyAlignment="1">
      <alignment vertical="center"/>
    </xf>
    <xf numFmtId="3" fontId="19" fillId="2" borderId="23" xfId="4" applyNumberFormat="1" applyFont="1" applyFill="1" applyBorder="1" applyAlignment="1">
      <alignment vertical="center"/>
    </xf>
    <xf numFmtId="3" fontId="54" fillId="2" borderId="46" xfId="4" applyNumberFormat="1" applyFont="1" applyFill="1" applyBorder="1" applyAlignment="1">
      <alignment vertical="center"/>
    </xf>
    <xf numFmtId="3" fontId="20" fillId="2" borderId="49" xfId="0" applyNumberFormat="1" applyFont="1" applyFill="1" applyBorder="1"/>
    <xf numFmtId="3" fontId="19" fillId="2" borderId="50" xfId="4" applyNumberFormat="1" applyFont="1" applyFill="1" applyBorder="1" applyAlignment="1">
      <alignment vertical="center"/>
    </xf>
    <xf numFmtId="3" fontId="20" fillId="2" borderId="5" xfId="4" applyNumberFormat="1" applyFont="1" applyFill="1" applyBorder="1" applyAlignment="1">
      <alignment horizontal="right" vertical="center"/>
    </xf>
    <xf numFmtId="0" fontId="36" fillId="0" borderId="50" xfId="4" applyFont="1" applyBorder="1" applyAlignment="1">
      <alignment horizontal="left" vertical="center"/>
    </xf>
    <xf numFmtId="0" fontId="36" fillId="0" borderId="7" xfId="4" applyFont="1" applyBorder="1" applyAlignment="1">
      <alignment horizontal="left" vertical="center"/>
    </xf>
    <xf numFmtId="0" fontId="36" fillId="0" borderId="7" xfId="4" applyFont="1" applyBorder="1" applyAlignment="1">
      <alignment vertical="center"/>
    </xf>
    <xf numFmtId="3" fontId="36" fillId="0" borderId="7" xfId="4" applyNumberFormat="1" applyFont="1" applyBorder="1" applyAlignment="1">
      <alignment vertical="center"/>
    </xf>
    <xf numFmtId="3" fontId="36" fillId="0" borderId="5" xfId="4" applyNumberFormat="1" applyFont="1" applyBorder="1" applyAlignment="1">
      <alignment vertical="center"/>
    </xf>
    <xf numFmtId="0" fontId="36" fillId="0" borderId="23" xfId="4" applyFont="1" applyBorder="1" applyAlignment="1">
      <alignment vertical="center"/>
    </xf>
    <xf numFmtId="0" fontId="36" fillId="0" borderId="66" xfId="4" applyFont="1" applyBorder="1" applyAlignment="1">
      <alignment vertical="center"/>
    </xf>
    <xf numFmtId="0" fontId="36" fillId="0" borderId="20" xfId="4" applyFont="1" applyBorder="1" applyAlignment="1">
      <alignment vertical="center"/>
    </xf>
    <xf numFmtId="0" fontId="17" fillId="0" borderId="20" xfId="4" applyBorder="1" applyAlignment="1">
      <alignment horizontal="center" vertical="center"/>
    </xf>
    <xf numFmtId="0" fontId="19" fillId="2" borderId="10" xfId="4" applyFont="1" applyFill="1" applyBorder="1" applyAlignment="1">
      <alignment horizontal="left" vertical="center"/>
    </xf>
    <xf numFmtId="0" fontId="17" fillId="0" borderId="8" xfId="4" applyBorder="1" applyAlignment="1">
      <alignment horizontal="left" vertical="center"/>
    </xf>
    <xf numFmtId="0" fontId="36" fillId="0" borderId="56" xfId="4" applyFont="1" applyBorder="1" applyAlignment="1">
      <alignment vertical="center"/>
    </xf>
    <xf numFmtId="0" fontId="19" fillId="2" borderId="55" xfId="0" applyFont="1" applyFill="1" applyBorder="1" applyProtection="1">
      <protection locked="0"/>
    </xf>
    <xf numFmtId="0" fontId="46" fillId="0" borderId="54" xfId="4" applyFont="1" applyBorder="1" applyAlignment="1">
      <alignment horizontal="center" vertical="center"/>
    </xf>
    <xf numFmtId="0" fontId="19" fillId="2" borderId="63" xfId="4" applyFont="1" applyFill="1" applyBorder="1" applyAlignment="1">
      <alignment horizontal="left" vertical="center"/>
    </xf>
    <xf numFmtId="0" fontId="19" fillId="2" borderId="71" xfId="4" applyFont="1" applyFill="1" applyBorder="1" applyAlignment="1">
      <alignment horizontal="left" vertical="center"/>
    </xf>
    <xf numFmtId="0" fontId="36" fillId="0" borderId="49" xfId="4" applyFont="1" applyBorder="1" applyAlignment="1">
      <alignment horizontal="left" vertical="center"/>
    </xf>
    <xf numFmtId="0" fontId="36" fillId="0" borderId="66" xfId="4" applyFont="1" applyBorder="1" applyAlignment="1">
      <alignment horizontal="left" vertical="center"/>
    </xf>
    <xf numFmtId="0" fontId="36" fillId="0" borderId="63" xfId="4" applyFont="1" applyBorder="1" applyAlignment="1">
      <alignment vertical="center"/>
    </xf>
    <xf numFmtId="0" fontId="19" fillId="2" borderId="22" xfId="4" applyFont="1" applyFill="1" applyBorder="1" applyAlignment="1">
      <alignment vertical="center"/>
    </xf>
    <xf numFmtId="0" fontId="19" fillId="2" borderId="61" xfId="4" applyFont="1" applyFill="1" applyBorder="1" applyAlignment="1">
      <alignment vertical="center"/>
    </xf>
    <xf numFmtId="0" fontId="36" fillId="0" borderId="23" xfId="4" applyFont="1" applyBorder="1" applyAlignment="1">
      <alignment horizontal="left" vertical="center"/>
    </xf>
    <xf numFmtId="0" fontId="36" fillId="0" borderId="35" xfId="4" applyFont="1" applyBorder="1" applyAlignment="1">
      <alignment vertical="center"/>
    </xf>
    <xf numFmtId="3" fontId="36" fillId="0" borderId="35" xfId="4" applyNumberFormat="1" applyFont="1" applyBorder="1" applyAlignment="1">
      <alignment vertical="center"/>
    </xf>
    <xf numFmtId="0" fontId="19" fillId="2" borderId="23" xfId="4" applyFont="1" applyFill="1" applyBorder="1" applyAlignment="1">
      <alignment horizontal="left" vertical="center"/>
    </xf>
    <xf numFmtId="3" fontId="46" fillId="0" borderId="46" xfId="4" applyNumberFormat="1" applyFont="1" applyBorder="1" applyAlignment="1">
      <alignment vertical="center"/>
    </xf>
    <xf numFmtId="3" fontId="46" fillId="0" borderId="39" xfId="4" applyNumberFormat="1" applyFont="1" applyBorder="1" applyAlignment="1">
      <alignment vertical="center"/>
    </xf>
    <xf numFmtId="3" fontId="46" fillId="0" borderId="40" xfId="4" applyNumberFormat="1" applyFont="1" applyBorder="1" applyAlignment="1">
      <alignment vertical="center"/>
    </xf>
    <xf numFmtId="0" fontId="50" fillId="2" borderId="0" xfId="0" applyFont="1" applyFill="1" applyAlignment="1" applyProtection="1">
      <alignment horizontal="center"/>
      <protection locked="0"/>
    </xf>
    <xf numFmtId="0" fontId="32" fillId="2" borderId="0" xfId="0" applyFont="1" applyFill="1" applyProtection="1">
      <protection locked="0"/>
    </xf>
    <xf numFmtId="0" fontId="20" fillId="2" borderId="0" xfId="0" applyFont="1" applyFill="1" applyAlignment="1" applyProtection="1">
      <alignment horizontal="center"/>
      <protection locked="0"/>
    </xf>
    <xf numFmtId="0" fontId="18" fillId="2" borderId="0" xfId="0" applyFont="1" applyFill="1" applyAlignment="1" applyProtection="1">
      <alignment horizontal="center"/>
      <protection locked="0"/>
    </xf>
    <xf numFmtId="0" fontId="50" fillId="2" borderId="0" xfId="0" applyFont="1" applyFill="1" applyAlignment="1">
      <alignment horizontal="center"/>
    </xf>
    <xf numFmtId="0" fontId="32" fillId="2" borderId="0" xfId="0" applyFont="1" applyFill="1" applyAlignment="1">
      <alignment horizontal="left"/>
    </xf>
    <xf numFmtId="0" fontId="27" fillId="2" borderId="0" xfId="0" applyFont="1" applyFill="1" applyAlignment="1" applyProtection="1">
      <alignment horizontal="center"/>
      <protection locked="0"/>
    </xf>
    <xf numFmtId="0" fontId="26" fillId="2" borderId="0" xfId="0" applyFont="1" applyFill="1"/>
    <xf numFmtId="0" fontId="25" fillId="2" borderId="0" xfId="0" applyFont="1" applyFill="1" applyAlignment="1" applyProtection="1">
      <alignment horizontal="center"/>
      <protection locked="0"/>
    </xf>
    <xf numFmtId="0" fontId="26" fillId="2" borderId="0" xfId="0" applyFont="1" applyFill="1" applyProtection="1">
      <protection locked="0"/>
    </xf>
    <xf numFmtId="0" fontId="33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/>
    </xf>
    <xf numFmtId="0" fontId="54" fillId="2" borderId="0" xfId="0" applyFont="1" applyFill="1" applyAlignment="1">
      <alignment horizontal="center"/>
    </xf>
    <xf numFmtId="0" fontId="54" fillId="2" borderId="0" xfId="0" applyFont="1" applyFill="1" applyAlignment="1">
      <alignment horizontal="left"/>
    </xf>
    <xf numFmtId="0" fontId="32" fillId="2" borderId="0" xfId="0" applyFont="1" applyFill="1" applyAlignment="1">
      <alignment horizontal="center"/>
    </xf>
    <xf numFmtId="0" fontId="32" fillId="2" borderId="0" xfId="0" applyFont="1" applyFill="1"/>
    <xf numFmtId="0" fontId="19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Alignment="1">
      <alignment horizontal="center"/>
    </xf>
    <xf numFmtId="0" fontId="26" fillId="2" borderId="0" xfId="0" applyFont="1" applyFill="1" applyAlignment="1">
      <alignment horizontal="center"/>
    </xf>
    <xf numFmtId="0" fontId="30" fillId="2" borderId="0" xfId="0" applyFont="1" applyFill="1" applyProtection="1">
      <protection locked="0"/>
    </xf>
    <xf numFmtId="0" fontId="54" fillId="2" borderId="0" xfId="0" applyFont="1" applyFill="1"/>
    <xf numFmtId="0" fontId="50" fillId="2" borderId="0" xfId="0" applyFont="1" applyFill="1" applyAlignment="1">
      <alignment horizontal="center" vertical="center"/>
    </xf>
    <xf numFmtId="0" fontId="50" fillId="2" borderId="0" xfId="0" applyFont="1" applyFill="1"/>
    <xf numFmtId="0" fontId="20" fillId="2" borderId="0" xfId="0" applyFont="1" applyFill="1" applyAlignment="1">
      <alignment horizontal="center"/>
    </xf>
    <xf numFmtId="0" fontId="20" fillId="2" borderId="0" xfId="0" applyFont="1" applyFill="1"/>
    <xf numFmtId="3" fontId="27" fillId="2" borderId="5" xfId="4" applyNumberFormat="1" applyFont="1" applyFill="1" applyBorder="1" applyAlignment="1">
      <alignment horizontal="right" vertical="center"/>
    </xf>
    <xf numFmtId="3" fontId="27" fillId="2" borderId="66" xfId="4" applyNumberFormat="1" applyFont="1" applyFill="1" applyBorder="1" applyAlignment="1">
      <alignment horizontal="right" vertical="center"/>
    </xf>
    <xf numFmtId="3" fontId="19" fillId="2" borderId="8" xfId="4" applyNumberFormat="1" applyFont="1" applyFill="1" applyBorder="1" applyAlignment="1">
      <alignment horizontal="left" vertical="center"/>
    </xf>
    <xf numFmtId="3" fontId="33" fillId="2" borderId="47" xfId="0" applyNumberFormat="1" applyFont="1" applyFill="1" applyBorder="1" applyAlignment="1" applyProtection="1">
      <alignment horizontal="right"/>
      <protection locked="0"/>
    </xf>
    <xf numFmtId="3" fontId="32" fillId="2" borderId="47" xfId="0" applyNumberFormat="1" applyFont="1" applyFill="1" applyBorder="1" applyProtection="1">
      <protection locked="0"/>
    </xf>
    <xf numFmtId="3" fontId="27" fillId="2" borderId="7" xfId="4" applyNumberFormat="1" applyFont="1" applyFill="1" applyBorder="1" applyAlignment="1">
      <alignment horizontal="right" vertical="center"/>
    </xf>
    <xf numFmtId="3" fontId="19" fillId="2" borderId="44" xfId="4" applyNumberFormat="1" applyFont="1" applyFill="1" applyBorder="1" applyAlignment="1">
      <alignment vertical="center"/>
    </xf>
    <xf numFmtId="3" fontId="33" fillId="2" borderId="47" xfId="0" applyNumberFormat="1" applyFont="1" applyFill="1" applyBorder="1"/>
    <xf numFmtId="3" fontId="19" fillId="2" borderId="7" xfId="0" applyNumberFormat="1" applyFont="1" applyFill="1" applyBorder="1" applyProtection="1">
      <protection locked="0"/>
    </xf>
    <xf numFmtId="3" fontId="20" fillId="2" borderId="7" xfId="4" applyNumberFormat="1" applyFont="1" applyFill="1" applyBorder="1" applyAlignment="1">
      <alignment horizontal="right" vertical="center"/>
    </xf>
    <xf numFmtId="3" fontId="54" fillId="2" borderId="47" xfId="0" applyNumberFormat="1" applyFont="1" applyFill="1" applyBorder="1"/>
    <xf numFmtId="3" fontId="32" fillId="2" borderId="47" xfId="0" applyNumberFormat="1" applyFont="1" applyFill="1" applyBorder="1"/>
    <xf numFmtId="3" fontId="18" fillId="2" borderId="7" xfId="0" applyNumberFormat="1" applyFont="1" applyFill="1" applyBorder="1" applyAlignment="1" applyProtection="1">
      <alignment horizontal="right"/>
      <protection locked="0"/>
    </xf>
    <xf numFmtId="3" fontId="50" fillId="2" borderId="47" xfId="0" applyNumberFormat="1" applyFont="1" applyFill="1" applyBorder="1"/>
    <xf numFmtId="3" fontId="50" fillId="2" borderId="47" xfId="0" applyNumberFormat="1" applyFont="1" applyFill="1" applyBorder="1" applyAlignment="1">
      <alignment horizontal="right"/>
    </xf>
    <xf numFmtId="3" fontId="27" fillId="2" borderId="7" xfId="0" applyNumberFormat="1" applyFont="1" applyFill="1" applyBorder="1" applyProtection="1">
      <protection locked="0"/>
    </xf>
    <xf numFmtId="3" fontId="42" fillId="2" borderId="47" xfId="0" applyNumberFormat="1" applyFont="1" applyFill="1" applyBorder="1"/>
    <xf numFmtId="3" fontId="33" fillId="2" borderId="47" xfId="0" applyNumberFormat="1" applyFont="1" applyFill="1" applyBorder="1" applyAlignment="1">
      <alignment horizontal="center"/>
    </xf>
    <xf numFmtId="3" fontId="20" fillId="2" borderId="53" xfId="4" applyNumberFormat="1" applyFont="1" applyFill="1" applyBorder="1" applyAlignment="1">
      <alignment horizontal="left" vertical="center"/>
    </xf>
    <xf numFmtId="3" fontId="33" fillId="2" borderId="38" xfId="0" applyNumberFormat="1" applyFont="1" applyFill="1" applyBorder="1" applyAlignment="1" applyProtection="1">
      <alignment horizontal="right"/>
      <protection locked="0"/>
    </xf>
    <xf numFmtId="3" fontId="18" fillId="2" borderId="29" xfId="0" applyNumberFormat="1" applyFont="1" applyFill="1" applyBorder="1" applyProtection="1">
      <protection locked="0"/>
    </xf>
    <xf numFmtId="3" fontId="56" fillId="2" borderId="38" xfId="0" applyNumberFormat="1" applyFont="1" applyFill="1" applyBorder="1"/>
    <xf numFmtId="3" fontId="19" fillId="2" borderId="73" xfId="4" applyNumberFormat="1" applyFont="1" applyFill="1" applyBorder="1" applyAlignment="1" applyProtection="1">
      <alignment vertical="center"/>
      <protection locked="0"/>
    </xf>
    <xf numFmtId="3" fontId="20" fillId="2" borderId="29" xfId="0" applyNumberFormat="1" applyFont="1" applyFill="1" applyBorder="1"/>
    <xf numFmtId="3" fontId="32" fillId="2" borderId="38" xfId="0" applyNumberFormat="1" applyFont="1" applyFill="1" applyBorder="1" applyProtection="1">
      <protection locked="0"/>
    </xf>
    <xf numFmtId="3" fontId="18" fillId="2" borderId="29" xfId="0" applyNumberFormat="1" applyFont="1" applyFill="1" applyBorder="1"/>
    <xf numFmtId="3" fontId="19" fillId="2" borderId="45" xfId="4" applyNumberFormat="1" applyFont="1" applyFill="1" applyBorder="1" applyAlignment="1">
      <alignment vertical="center"/>
    </xf>
    <xf numFmtId="3" fontId="33" fillId="2" borderId="38" xfId="0" applyNumberFormat="1" applyFont="1" applyFill="1" applyBorder="1"/>
    <xf numFmtId="3" fontId="19" fillId="2" borderId="29" xfId="0" applyNumberFormat="1" applyFont="1" applyFill="1" applyBorder="1" applyProtection="1">
      <protection locked="0"/>
    </xf>
    <xf numFmtId="3" fontId="20" fillId="2" borderId="35" xfId="4" applyNumberFormat="1" applyFont="1" applyFill="1" applyBorder="1" applyAlignment="1">
      <alignment horizontal="right" vertical="center"/>
    </xf>
    <xf numFmtId="3" fontId="54" fillId="2" borderId="38" xfId="0" applyNumberFormat="1" applyFont="1" applyFill="1" applyBorder="1"/>
    <xf numFmtId="3" fontId="32" fillId="2" borderId="38" xfId="0" applyNumberFormat="1" applyFont="1" applyFill="1" applyBorder="1"/>
    <xf numFmtId="3" fontId="33" fillId="2" borderId="38" xfId="0" applyNumberFormat="1" applyFont="1" applyFill="1" applyBorder="1" applyAlignment="1">
      <alignment horizontal="right"/>
    </xf>
    <xf numFmtId="3" fontId="18" fillId="2" borderId="29" xfId="0" applyNumberFormat="1" applyFont="1" applyFill="1" applyBorder="1" applyAlignment="1" applyProtection="1">
      <alignment horizontal="right"/>
      <protection locked="0"/>
    </xf>
    <xf numFmtId="3" fontId="50" fillId="2" borderId="38" xfId="0" applyNumberFormat="1" applyFont="1" applyFill="1" applyBorder="1" applyAlignment="1" applyProtection="1">
      <alignment horizontal="right"/>
      <protection locked="0"/>
    </xf>
    <xf numFmtId="3" fontId="42" fillId="2" borderId="38" xfId="0" applyNumberFormat="1" applyFont="1" applyFill="1" applyBorder="1" applyAlignment="1">
      <alignment horizontal="right"/>
    </xf>
    <xf numFmtId="3" fontId="50" fillId="2" borderId="38" xfId="0" applyNumberFormat="1" applyFont="1" applyFill="1" applyBorder="1"/>
    <xf numFmtId="3" fontId="50" fillId="2" borderId="38" xfId="0" applyNumberFormat="1" applyFont="1" applyFill="1" applyBorder="1" applyAlignment="1">
      <alignment horizontal="right"/>
    </xf>
    <xf numFmtId="3" fontId="20" fillId="2" borderId="35" xfId="4" applyNumberFormat="1" applyFont="1" applyFill="1" applyBorder="1" applyAlignment="1">
      <alignment vertical="center"/>
    </xf>
    <xf numFmtId="3" fontId="27" fillId="2" borderId="29" xfId="0" applyNumberFormat="1" applyFont="1" applyFill="1" applyBorder="1" applyProtection="1">
      <protection locked="0"/>
    </xf>
    <xf numFmtId="3" fontId="42" fillId="2" borderId="38" xfId="0" applyNumberFormat="1" applyFont="1" applyFill="1" applyBorder="1"/>
    <xf numFmtId="3" fontId="33" fillId="2" borderId="46" xfId="0" applyNumberFormat="1" applyFont="1" applyFill="1" applyBorder="1" applyAlignment="1">
      <alignment horizontal="center"/>
    </xf>
    <xf numFmtId="3" fontId="33" fillId="2" borderId="40" xfId="0" applyNumberFormat="1" applyFont="1" applyFill="1" applyBorder="1" applyAlignment="1">
      <alignment horizontal="center"/>
    </xf>
    <xf numFmtId="3" fontId="20" fillId="2" borderId="49" xfId="4" applyNumberFormat="1" applyFont="1" applyFill="1" applyBorder="1" applyAlignment="1">
      <alignment horizontal="left" vertical="center"/>
    </xf>
    <xf numFmtId="3" fontId="20" fillId="2" borderId="50" xfId="4" applyNumberFormat="1" applyFont="1" applyFill="1" applyBorder="1" applyAlignment="1">
      <alignment horizontal="left" vertical="center"/>
    </xf>
    <xf numFmtId="3" fontId="20" fillId="2" borderId="40" xfId="4" applyNumberFormat="1" applyFont="1" applyFill="1" applyBorder="1" applyAlignment="1">
      <alignment horizontal="left" vertical="center"/>
    </xf>
    <xf numFmtId="3" fontId="33" fillId="2" borderId="54" xfId="0" applyNumberFormat="1" applyFont="1" applyFill="1" applyBorder="1" applyAlignment="1">
      <alignment horizontal="center"/>
    </xf>
    <xf numFmtId="3" fontId="27" fillId="2" borderId="23" xfId="0" applyNumberFormat="1" applyFont="1" applyFill="1" applyBorder="1" applyAlignment="1" applyProtection="1">
      <alignment horizontal="right"/>
      <protection locked="0"/>
    </xf>
    <xf numFmtId="3" fontId="20" fillId="2" borderId="47" xfId="0" applyNumberFormat="1" applyFont="1" applyFill="1" applyBorder="1" applyAlignment="1" applyProtection="1">
      <alignment horizontal="right"/>
      <protection locked="0"/>
    </xf>
    <xf numFmtId="3" fontId="46" fillId="0" borderId="20" xfId="4" applyNumberFormat="1" applyFont="1" applyBorder="1" applyAlignment="1">
      <alignment vertical="center"/>
    </xf>
    <xf numFmtId="3" fontId="46" fillId="0" borderId="30" xfId="4" applyNumberFormat="1" applyFont="1" applyBorder="1" applyAlignment="1">
      <alignment vertical="center"/>
    </xf>
    <xf numFmtId="3" fontId="46" fillId="0" borderId="31" xfId="4" applyNumberFormat="1" applyFont="1" applyBorder="1" applyAlignment="1">
      <alignment vertical="center"/>
    </xf>
    <xf numFmtId="3" fontId="32" fillId="2" borderId="50" xfId="4" applyNumberFormat="1" applyFont="1" applyFill="1" applyBorder="1" applyAlignment="1">
      <alignment vertical="center"/>
    </xf>
    <xf numFmtId="3" fontId="19" fillId="2" borderId="20" xfId="4" applyNumberFormat="1" applyFont="1" applyFill="1" applyBorder="1" applyAlignment="1">
      <alignment vertical="center"/>
    </xf>
    <xf numFmtId="3" fontId="19" fillId="2" borderId="30" xfId="4" applyNumberFormat="1" applyFont="1" applyFill="1" applyBorder="1" applyAlignment="1">
      <alignment vertical="center"/>
    </xf>
    <xf numFmtId="3" fontId="32" fillId="2" borderId="65" xfId="4" applyNumberFormat="1" applyFont="1" applyFill="1" applyBorder="1" applyAlignment="1">
      <alignment vertical="center"/>
    </xf>
    <xf numFmtId="3" fontId="32" fillId="2" borderId="4" xfId="4" applyNumberFormat="1" applyFont="1" applyFill="1" applyBorder="1" applyAlignment="1">
      <alignment vertical="center"/>
    </xf>
    <xf numFmtId="3" fontId="32" fillId="2" borderId="6" xfId="4" applyNumberFormat="1" applyFont="1" applyFill="1" applyBorder="1" applyAlignment="1">
      <alignment vertical="center"/>
    </xf>
    <xf numFmtId="3" fontId="36" fillId="0" borderId="23" xfId="4" applyNumberFormat="1" applyFont="1" applyBorder="1" applyAlignment="1">
      <alignment vertical="center"/>
    </xf>
    <xf numFmtId="3" fontId="36" fillId="0" borderId="66" xfId="4" applyNumberFormat="1" applyFont="1" applyBorder="1" applyAlignment="1">
      <alignment vertical="center"/>
    </xf>
    <xf numFmtId="0" fontId="20" fillId="2" borderId="67" xfId="0" applyFont="1" applyFill="1" applyBorder="1" applyAlignment="1">
      <alignment horizontal="center" wrapText="1"/>
    </xf>
    <xf numFmtId="0" fontId="20" fillId="2" borderId="10" xfId="0" applyFont="1" applyFill="1" applyBorder="1" applyAlignment="1">
      <alignment horizontal="center" wrapText="1"/>
    </xf>
    <xf numFmtId="3" fontId="20" fillId="2" borderId="5" xfId="0" applyNumberFormat="1" applyFont="1" applyFill="1" applyBorder="1" applyAlignment="1" applyProtection="1">
      <alignment horizontal="right"/>
      <protection locked="0"/>
    </xf>
    <xf numFmtId="3" fontId="20" fillId="2" borderId="8" xfId="0" applyNumberFormat="1" applyFont="1" applyFill="1" applyBorder="1"/>
    <xf numFmtId="3" fontId="27" fillId="2" borderId="8" xfId="0" applyNumberFormat="1" applyFont="1" applyFill="1" applyBorder="1" applyAlignment="1" applyProtection="1">
      <alignment horizontal="right"/>
      <protection locked="0"/>
    </xf>
    <xf numFmtId="3" fontId="27" fillId="2" borderId="8" xfId="0" applyNumberFormat="1" applyFont="1" applyFill="1" applyBorder="1"/>
    <xf numFmtId="3" fontId="27" fillId="2" borderId="50" xfId="0" applyNumberFormat="1" applyFont="1" applyFill="1" applyBorder="1" applyAlignment="1" applyProtection="1">
      <alignment horizontal="right"/>
      <protection locked="0"/>
    </xf>
    <xf numFmtId="3" fontId="18" fillId="2" borderId="8" xfId="0" applyNumberFormat="1" applyFont="1" applyFill="1" applyBorder="1" applyAlignment="1" applyProtection="1">
      <alignment horizontal="right"/>
      <protection locked="0"/>
    </xf>
    <xf numFmtId="3" fontId="19" fillId="2" borderId="8" xfId="0" applyNumberFormat="1" applyFont="1" applyFill="1" applyBorder="1" applyProtection="1">
      <protection locked="0"/>
    </xf>
    <xf numFmtId="3" fontId="32" fillId="2" borderId="2" xfId="0" applyNumberFormat="1" applyFont="1" applyFill="1" applyBorder="1"/>
    <xf numFmtId="3" fontId="18" fillId="2" borderId="15" xfId="0" applyNumberFormat="1" applyFont="1" applyFill="1" applyBorder="1"/>
    <xf numFmtId="3" fontId="18" fillId="2" borderId="8" xfId="0" applyNumberFormat="1" applyFont="1" applyFill="1" applyBorder="1"/>
    <xf numFmtId="3" fontId="18" fillId="2" borderId="15" xfId="0" applyNumberFormat="1" applyFont="1" applyFill="1" applyBorder="1" applyProtection="1">
      <protection locked="0"/>
    </xf>
    <xf numFmtId="3" fontId="18" fillId="2" borderId="8" xfId="0" applyNumberFormat="1" applyFont="1" applyFill="1" applyBorder="1" applyProtection="1">
      <protection locked="0"/>
    </xf>
    <xf numFmtId="3" fontId="50" fillId="2" borderId="40" xfId="0" applyNumberFormat="1" applyFont="1" applyFill="1" applyBorder="1" applyAlignment="1" applyProtection="1">
      <alignment horizontal="right"/>
      <protection locked="0"/>
    </xf>
    <xf numFmtId="3" fontId="50" fillId="2" borderId="40" xfId="0" applyNumberFormat="1" applyFont="1" applyFill="1" applyBorder="1" applyAlignment="1">
      <alignment horizontal="right"/>
    </xf>
    <xf numFmtId="0" fontId="31" fillId="2" borderId="8" xfId="0" applyFont="1" applyFill="1" applyBorder="1"/>
    <xf numFmtId="3" fontId="18" fillId="2" borderId="55" xfId="0" applyNumberFormat="1" applyFont="1" applyFill="1" applyBorder="1" applyProtection="1">
      <protection locked="0"/>
    </xf>
    <xf numFmtId="3" fontId="20" fillId="2" borderId="8" xfId="0" applyNumberFormat="1" applyFont="1" applyFill="1" applyBorder="1" applyAlignment="1">
      <alignment horizontal="right"/>
    </xf>
    <xf numFmtId="3" fontId="33" fillId="2" borderId="28" xfId="0" applyNumberFormat="1" applyFont="1" applyFill="1" applyBorder="1" applyAlignment="1">
      <alignment horizontal="right"/>
    </xf>
    <xf numFmtId="3" fontId="33" fillId="2" borderId="27" xfId="0" applyNumberFormat="1" applyFont="1" applyFill="1" applyBorder="1"/>
    <xf numFmtId="3" fontId="33" fillId="2" borderId="28" xfId="0" applyNumberFormat="1" applyFont="1" applyFill="1" applyBorder="1"/>
    <xf numFmtId="3" fontId="20" fillId="2" borderId="5" xfId="0" applyNumberFormat="1" applyFont="1" applyFill="1" applyBorder="1" applyProtection="1">
      <protection locked="0"/>
    </xf>
    <xf numFmtId="3" fontId="20" fillId="2" borderId="8" xfId="0" applyNumberFormat="1" applyFont="1" applyFill="1" applyBorder="1" applyProtection="1">
      <protection locked="0"/>
    </xf>
    <xf numFmtId="3" fontId="20" fillId="2" borderId="8" xfId="0" applyNumberFormat="1" applyFont="1" applyFill="1" applyBorder="1" applyAlignment="1" applyProtection="1">
      <alignment horizontal="right"/>
      <protection locked="0"/>
    </xf>
    <xf numFmtId="3" fontId="18" fillId="2" borderId="50" xfId="0" applyNumberFormat="1" applyFont="1" applyFill="1" applyBorder="1"/>
    <xf numFmtId="3" fontId="18" fillId="2" borderId="10" xfId="0" applyNumberFormat="1" applyFont="1" applyFill="1" applyBorder="1" applyProtection="1">
      <protection locked="0"/>
    </xf>
    <xf numFmtId="3" fontId="50" fillId="2" borderId="2" xfId="0" applyNumberFormat="1" applyFont="1" applyFill="1" applyBorder="1"/>
    <xf numFmtId="3" fontId="18" fillId="2" borderId="15" xfId="0" applyNumberFormat="1" applyFont="1" applyFill="1" applyBorder="1" applyAlignment="1">
      <alignment horizontal="right"/>
    </xf>
    <xf numFmtId="3" fontId="20" fillId="2" borderId="10" xfId="0" applyNumberFormat="1" applyFont="1" applyFill="1" applyBorder="1" applyAlignment="1">
      <alignment horizontal="right"/>
    </xf>
    <xf numFmtId="3" fontId="18" fillId="2" borderId="10" xfId="0" applyNumberFormat="1" applyFont="1" applyFill="1" applyBorder="1" applyAlignment="1">
      <alignment horizontal="right"/>
    </xf>
    <xf numFmtId="3" fontId="18" fillId="2" borderId="2" xfId="0" applyNumberFormat="1" applyFont="1" applyFill="1" applyBorder="1" applyAlignment="1">
      <alignment horizontal="right"/>
    </xf>
    <xf numFmtId="3" fontId="36" fillId="0" borderId="32" xfId="0" applyNumberFormat="1" applyFont="1" applyBorder="1"/>
    <xf numFmtId="3" fontId="36" fillId="0" borderId="43" xfId="0" applyNumberFormat="1" applyFont="1" applyBorder="1"/>
    <xf numFmtId="3" fontId="20" fillId="2" borderId="50" xfId="0" applyNumberFormat="1" applyFont="1" applyFill="1" applyBorder="1"/>
    <xf numFmtId="3" fontId="27" fillId="2" borderId="8" xfId="0" applyNumberFormat="1" applyFont="1" applyFill="1" applyBorder="1" applyProtection="1">
      <protection locked="0"/>
    </xf>
    <xf numFmtId="3" fontId="33" fillId="2" borderId="60" xfId="0" applyNumberFormat="1" applyFont="1" applyFill="1" applyBorder="1" applyAlignment="1">
      <alignment horizontal="right"/>
    </xf>
    <xf numFmtId="3" fontId="56" fillId="2" borderId="27" xfId="0" applyNumberFormat="1" applyFont="1" applyFill="1" applyBorder="1"/>
    <xf numFmtId="3" fontId="32" fillId="2" borderId="54" xfId="0" applyNumberFormat="1" applyFont="1" applyFill="1" applyBorder="1" applyProtection="1">
      <protection locked="0"/>
    </xf>
    <xf numFmtId="3" fontId="33" fillId="2" borderId="2" xfId="0" applyNumberFormat="1" applyFont="1" applyFill="1" applyBorder="1" applyAlignment="1">
      <alignment horizontal="right"/>
    </xf>
    <xf numFmtId="3" fontId="18" fillId="2" borderId="54" xfId="0" applyNumberFormat="1" applyFont="1" applyFill="1" applyBorder="1" applyAlignment="1" applyProtection="1">
      <alignment horizontal="right"/>
      <protection locked="0"/>
    </xf>
    <xf numFmtId="3" fontId="50" fillId="2" borderId="54" xfId="0" applyNumberFormat="1" applyFont="1" applyFill="1" applyBorder="1" applyAlignment="1" applyProtection="1">
      <alignment horizontal="right"/>
      <protection locked="0"/>
    </xf>
    <xf numFmtId="3" fontId="50" fillId="2" borderId="54" xfId="0" applyNumberFormat="1" applyFont="1" applyFill="1" applyBorder="1"/>
    <xf numFmtId="3" fontId="20" fillId="2" borderId="0" xfId="0" applyNumberFormat="1" applyFont="1" applyFill="1" applyAlignment="1">
      <alignment horizontal="right"/>
    </xf>
    <xf numFmtId="3" fontId="42" fillId="2" borderId="2" xfId="0" applyNumberFormat="1" applyFont="1" applyFill="1" applyBorder="1" applyAlignment="1">
      <alignment horizontal="right"/>
    </xf>
    <xf numFmtId="3" fontId="20" fillId="2" borderId="30" xfId="0" applyNumberFormat="1" applyFont="1" applyFill="1" applyBorder="1" applyAlignment="1" applyProtection="1">
      <alignment horizontal="right"/>
      <protection locked="0"/>
    </xf>
    <xf numFmtId="3" fontId="20" fillId="2" borderId="37" xfId="0" applyNumberFormat="1" applyFont="1" applyFill="1" applyBorder="1" applyAlignment="1" applyProtection="1">
      <alignment horizontal="right"/>
      <protection locked="0"/>
    </xf>
    <xf numFmtId="165" fontId="59" fillId="0" borderId="46" xfId="39" applyNumberFormat="1" applyFont="1" applyBorder="1" applyAlignment="1">
      <alignment horizontal="center" vertical="center" wrapText="1"/>
    </xf>
    <xf numFmtId="165" fontId="59" fillId="0" borderId="39" xfId="39" applyNumberFormat="1" applyFont="1" applyBorder="1" applyAlignment="1">
      <alignment horizontal="center" vertical="center" wrapText="1"/>
    </xf>
    <xf numFmtId="165" fontId="59" fillId="0" borderId="54" xfId="39" applyNumberFormat="1" applyFont="1" applyBorder="1" applyAlignment="1">
      <alignment horizontal="center" vertical="center" wrapText="1"/>
    </xf>
    <xf numFmtId="165" fontId="59" fillId="0" borderId="75" xfId="39" applyNumberFormat="1" applyFont="1" applyBorder="1" applyAlignment="1">
      <alignment horizontal="center" vertical="center" wrapText="1"/>
    </xf>
    <xf numFmtId="0" fontId="1" fillId="0" borderId="0" xfId="40"/>
    <xf numFmtId="165" fontId="59" fillId="0" borderId="49" xfId="39" applyNumberFormat="1" applyFont="1" applyBorder="1" applyAlignment="1">
      <alignment horizontal="center" vertical="center" wrapText="1"/>
    </xf>
    <xf numFmtId="165" fontId="59" fillId="0" borderId="50" xfId="39" applyNumberFormat="1" applyFont="1" applyBorder="1" applyAlignment="1">
      <alignment horizontal="center" vertical="center" wrapText="1"/>
    </xf>
    <xf numFmtId="165" fontId="59" fillId="0" borderId="55" xfId="39" applyNumberFormat="1" applyFont="1" applyBorder="1" applyAlignment="1">
      <alignment horizontal="center" vertical="center" wrapText="1"/>
    </xf>
    <xf numFmtId="165" fontId="59" fillId="0" borderId="38" xfId="39" applyNumberFormat="1" applyFont="1" applyBorder="1" applyAlignment="1">
      <alignment horizontal="center" vertical="center" wrapText="1"/>
    </xf>
    <xf numFmtId="165" fontId="59" fillId="0" borderId="46" xfId="39" applyNumberFormat="1" applyFont="1" applyBorder="1" applyAlignment="1">
      <alignment horizontal="left" vertical="center" wrapText="1"/>
    </xf>
    <xf numFmtId="0" fontId="17" fillId="0" borderId="38" xfId="20" applyFont="1" applyBorder="1"/>
    <xf numFmtId="165" fontId="51" fillId="0" borderId="23" xfId="39" applyNumberFormat="1" applyBorder="1" applyAlignment="1" applyProtection="1">
      <alignment horizontal="left" vertical="center" wrapText="1"/>
      <protection locked="0"/>
    </xf>
    <xf numFmtId="165" fontId="51" fillId="0" borderId="5" xfId="39" applyNumberFormat="1" applyBorder="1" applyAlignment="1" applyProtection="1">
      <alignment vertical="center" wrapText="1"/>
      <protection locked="0"/>
    </xf>
    <xf numFmtId="1" fontId="51" fillId="0" borderId="0" xfId="39" applyNumberFormat="1" applyAlignment="1" applyProtection="1">
      <alignment horizontal="center" vertical="center" wrapText="1"/>
      <protection locked="0"/>
    </xf>
    <xf numFmtId="165" fontId="51" fillId="0" borderId="8" xfId="39" applyNumberFormat="1" applyBorder="1" applyAlignment="1" applyProtection="1">
      <alignment vertical="center" wrapText="1"/>
      <protection locked="0"/>
    </xf>
    <xf numFmtId="3" fontId="36" fillId="0" borderId="76" xfId="20" applyNumberFormat="1" applyFont="1" applyBorder="1"/>
    <xf numFmtId="3" fontId="36" fillId="0" borderId="39" xfId="20" applyNumberFormat="1" applyFont="1" applyBorder="1"/>
    <xf numFmtId="165" fontId="60" fillId="0" borderId="5" xfId="39" applyNumberFormat="1" applyFont="1" applyBorder="1" applyAlignment="1" applyProtection="1">
      <alignment vertical="center" wrapText="1"/>
      <protection locked="0"/>
    </xf>
    <xf numFmtId="165" fontId="59" fillId="0" borderId="39" xfId="39" applyNumberFormat="1" applyFont="1" applyBorder="1" applyAlignment="1" applyProtection="1">
      <alignment vertical="center" wrapText="1"/>
      <protection locked="0"/>
    </xf>
    <xf numFmtId="165" fontId="51" fillId="0" borderId="57" xfId="39" applyNumberFormat="1" applyBorder="1" applyAlignment="1" applyProtection="1">
      <alignment horizontal="left" vertical="center" wrapText="1"/>
      <protection locked="0"/>
    </xf>
    <xf numFmtId="165" fontId="51" fillId="0" borderId="6" xfId="39" applyNumberFormat="1" applyBorder="1" applyAlignment="1" applyProtection="1">
      <alignment vertical="center" wrapText="1"/>
      <protection locked="0"/>
    </xf>
    <xf numFmtId="1" fontId="51" fillId="0" borderId="6" xfId="39" applyNumberFormat="1" applyBorder="1" applyAlignment="1" applyProtection="1">
      <alignment horizontal="center" vertical="center" wrapText="1"/>
      <protection locked="0"/>
    </xf>
    <xf numFmtId="165" fontId="51" fillId="0" borderId="15" xfId="39" applyNumberFormat="1" applyBorder="1" applyAlignment="1" applyProtection="1">
      <alignment vertical="center" wrapText="1"/>
      <protection locked="0"/>
    </xf>
    <xf numFmtId="0" fontId="36" fillId="0" borderId="77" xfId="20" applyFont="1" applyBorder="1"/>
    <xf numFmtId="0" fontId="1" fillId="0" borderId="78" xfId="41" applyBorder="1"/>
    <xf numFmtId="0" fontId="36" fillId="0" borderId="6" xfId="20" applyFont="1" applyBorder="1"/>
    <xf numFmtId="0" fontId="1" fillId="0" borderId="6" xfId="41" applyBorder="1"/>
    <xf numFmtId="165" fontId="59" fillId="0" borderId="59" xfId="39" applyNumberFormat="1" applyFont="1" applyBorder="1" applyAlignment="1" applyProtection="1">
      <alignment horizontal="left" vertical="center" wrapText="1"/>
      <protection locked="0"/>
    </xf>
    <xf numFmtId="165" fontId="59" fillId="0" borderId="6" xfId="39" applyNumberFormat="1" applyFont="1" applyBorder="1" applyAlignment="1" applyProtection="1">
      <alignment vertical="center" wrapText="1"/>
      <protection locked="0"/>
    </xf>
    <xf numFmtId="165" fontId="59" fillId="0" borderId="25" xfId="39" applyNumberFormat="1" applyFont="1" applyBorder="1" applyAlignment="1" applyProtection="1">
      <alignment horizontal="left" vertical="center" wrapText="1"/>
      <protection locked="0"/>
    </xf>
    <xf numFmtId="165" fontId="59" fillId="0" borderId="42" xfId="39" applyNumberFormat="1" applyFont="1" applyBorder="1" applyAlignment="1" applyProtection="1">
      <alignment vertical="center" wrapText="1"/>
      <protection locked="0"/>
    </xf>
    <xf numFmtId="1" fontId="51" fillId="3" borderId="42" xfId="39" applyNumberFormat="1" applyFill="1" applyBorder="1" applyAlignment="1" applyProtection="1">
      <alignment horizontal="center" vertical="center" wrapText="1"/>
      <protection locked="0"/>
    </xf>
    <xf numFmtId="0" fontId="36" fillId="0" borderId="41" xfId="20" applyFont="1" applyBorder="1"/>
    <xf numFmtId="0" fontId="1" fillId="0" borderId="79" xfId="41" applyBorder="1"/>
    <xf numFmtId="165" fontId="59" fillId="4" borderId="46" xfId="39" applyNumberFormat="1" applyFont="1" applyFill="1" applyBorder="1" applyAlignment="1">
      <alignment horizontal="left" vertical="center" wrapText="1"/>
    </xf>
    <xf numFmtId="165" fontId="59" fillId="4" borderId="39" xfId="39" applyNumberFormat="1" applyFont="1" applyFill="1" applyBorder="1" applyAlignment="1">
      <alignment vertical="center" wrapText="1"/>
    </xf>
    <xf numFmtId="165" fontId="59" fillId="5" borderId="39" xfId="39" applyNumberFormat="1" applyFont="1" applyFill="1" applyBorder="1" applyAlignment="1">
      <alignment horizontal="center" vertical="center" wrapText="1"/>
    </xf>
    <xf numFmtId="165" fontId="46" fillId="4" borderId="38" xfId="20" applyNumberFormat="1" applyFont="1" applyFill="1" applyBorder="1"/>
    <xf numFmtId="3" fontId="20" fillId="2" borderId="0" xfId="0" applyNumberFormat="1" applyFont="1" applyFill="1" applyAlignment="1" applyProtection="1">
      <alignment horizontal="right"/>
      <protection locked="0"/>
    </xf>
    <xf numFmtId="3" fontId="18" fillId="2" borderId="10" xfId="0" applyNumberFormat="1" applyFont="1" applyFill="1" applyBorder="1"/>
    <xf numFmtId="3" fontId="33" fillId="2" borderId="10" xfId="0" applyNumberFormat="1" applyFont="1" applyFill="1" applyBorder="1"/>
    <xf numFmtId="3" fontId="18" fillId="2" borderId="2" xfId="0" applyNumberFormat="1" applyFont="1" applyFill="1" applyBorder="1"/>
    <xf numFmtId="3" fontId="20" fillId="2" borderId="1" xfId="0" applyNumberFormat="1" applyFont="1" applyFill="1" applyBorder="1"/>
    <xf numFmtId="0" fontId="18" fillId="2" borderId="60" xfId="0" applyFont="1" applyFill="1" applyBorder="1" applyAlignment="1">
      <alignment horizontal="center" vertical="center" wrapText="1"/>
    </xf>
    <xf numFmtId="0" fontId="20" fillId="2" borderId="60" xfId="0" applyFont="1" applyFill="1" applyBorder="1" applyAlignment="1">
      <alignment horizontal="center" vertical="center" wrapText="1"/>
    </xf>
    <xf numFmtId="0" fontId="20" fillId="2" borderId="67" xfId="0" applyFont="1" applyFill="1" applyBorder="1" applyAlignment="1">
      <alignment horizontal="center" vertical="center" wrapText="1"/>
    </xf>
    <xf numFmtId="0" fontId="18" fillId="2" borderId="61" xfId="0" applyFont="1" applyFill="1" applyBorder="1" applyAlignment="1">
      <alignment horizontal="center" vertical="center" wrapText="1"/>
    </xf>
    <xf numFmtId="3" fontId="33" fillId="2" borderId="44" xfId="4" applyNumberFormat="1" applyFont="1" applyFill="1" applyBorder="1" applyAlignment="1">
      <alignment horizontal="right" vertical="center"/>
    </xf>
    <xf numFmtId="3" fontId="33" fillId="2" borderId="50" xfId="4" applyNumberFormat="1" applyFont="1" applyFill="1" applyBorder="1" applyAlignment="1">
      <alignment horizontal="right" vertical="center"/>
    </xf>
    <xf numFmtId="3" fontId="19" fillId="2" borderId="20" xfId="0" applyNumberFormat="1" applyFont="1" applyFill="1" applyBorder="1" applyProtection="1">
      <protection locked="0"/>
    </xf>
    <xf numFmtId="3" fontId="18" fillId="2" borderId="53" xfId="4" applyNumberFormat="1" applyFont="1" applyFill="1" applyBorder="1" applyAlignment="1" applyProtection="1">
      <alignment horizontal="right" vertical="center"/>
      <protection locked="0"/>
    </xf>
    <xf numFmtId="3" fontId="18" fillId="2" borderId="44" xfId="4" applyNumberFormat="1" applyFont="1" applyFill="1" applyBorder="1" applyAlignment="1" applyProtection="1">
      <alignment horizontal="right" vertical="center"/>
      <protection locked="0"/>
    </xf>
    <xf numFmtId="3" fontId="18" fillId="2" borderId="30" xfId="4" applyNumberFormat="1" applyFont="1" applyFill="1" applyBorder="1" applyAlignment="1" applyProtection="1">
      <alignment horizontal="right" vertical="center"/>
      <protection locked="0"/>
    </xf>
    <xf numFmtId="3" fontId="18" fillId="2" borderId="50" xfId="4" applyNumberFormat="1" applyFont="1" applyFill="1" applyBorder="1" applyAlignment="1" applyProtection="1">
      <alignment horizontal="right" vertical="center"/>
      <protection locked="0"/>
    </xf>
    <xf numFmtId="3" fontId="42" fillId="2" borderId="7" xfId="4" applyNumberFormat="1" applyFont="1" applyFill="1" applyBorder="1" applyAlignment="1" applyProtection="1">
      <alignment horizontal="right" vertical="center"/>
      <protection locked="0"/>
    </xf>
    <xf numFmtId="3" fontId="42" fillId="2" borderId="5" xfId="4" applyNumberFormat="1" applyFont="1" applyFill="1" applyBorder="1" applyAlignment="1" applyProtection="1">
      <alignment horizontal="right" vertical="center"/>
      <protection locked="0"/>
    </xf>
    <xf numFmtId="3" fontId="33" fillId="2" borderId="7" xfId="4" applyNumberFormat="1" applyFont="1" applyFill="1" applyBorder="1" applyAlignment="1" applyProtection="1">
      <alignment horizontal="right" vertical="center"/>
      <protection locked="0"/>
    </xf>
    <xf numFmtId="3" fontId="19" fillId="2" borderId="53" xfId="0" applyNumberFormat="1" applyFont="1" applyFill="1" applyBorder="1" applyProtection="1">
      <protection locked="0"/>
    </xf>
    <xf numFmtId="3" fontId="19" fillId="2" borderId="30" xfId="0" applyNumberFormat="1" applyFont="1" applyFill="1" applyBorder="1" applyProtection="1">
      <protection locked="0"/>
    </xf>
    <xf numFmtId="3" fontId="33" fillId="2" borderId="5" xfId="4" applyNumberFormat="1" applyFont="1" applyFill="1" applyBorder="1" applyAlignment="1" applyProtection="1">
      <alignment horizontal="right" vertical="center"/>
      <protection locked="0"/>
    </xf>
    <xf numFmtId="3" fontId="17" fillId="0" borderId="20" xfId="4" applyNumberFormat="1" applyBorder="1" applyAlignment="1">
      <alignment vertical="center"/>
    </xf>
    <xf numFmtId="0" fontId="17" fillId="0" borderId="23" xfId="4" applyBorder="1" applyAlignment="1">
      <alignment vertical="center"/>
    </xf>
    <xf numFmtId="3" fontId="17" fillId="0" borderId="53" xfId="4" applyNumberFormat="1" applyBorder="1" applyAlignment="1">
      <alignment vertical="center"/>
    </xf>
    <xf numFmtId="0" fontId="17" fillId="0" borderId="7" xfId="4" applyBorder="1" applyAlignment="1">
      <alignment vertical="center"/>
    </xf>
    <xf numFmtId="3" fontId="17" fillId="0" borderId="30" xfId="4" applyNumberFormat="1" applyBorder="1" applyAlignment="1">
      <alignment vertical="center"/>
    </xf>
    <xf numFmtId="0" fontId="17" fillId="0" borderId="5" xfId="4" applyBorder="1" applyAlignment="1">
      <alignment vertical="center"/>
    </xf>
    <xf numFmtId="3" fontId="36" fillId="0" borderId="49" xfId="4" applyNumberFormat="1" applyFont="1" applyBorder="1" applyAlignment="1">
      <alignment vertical="center"/>
    </xf>
    <xf numFmtId="0" fontId="36" fillId="2" borderId="5" xfId="0" applyFont="1" applyFill="1" applyBorder="1" applyProtection="1">
      <protection locked="0"/>
    </xf>
    <xf numFmtId="0" fontId="40" fillId="2" borderId="8" xfId="0" applyFont="1" applyFill="1" applyBorder="1" applyAlignment="1">
      <alignment horizontal="center"/>
    </xf>
    <xf numFmtId="3" fontId="18" fillId="2" borderId="0" xfId="4" applyNumberFormat="1" applyFont="1" applyFill="1" applyAlignment="1" applyProtection="1">
      <alignment horizontal="right" vertical="center"/>
      <protection locked="0"/>
    </xf>
    <xf numFmtId="3" fontId="27" fillId="2" borderId="0" xfId="4" applyNumberFormat="1" applyFont="1" applyFill="1" applyAlignment="1" applyProtection="1">
      <alignment horizontal="right" vertical="center"/>
      <protection locked="0"/>
    </xf>
    <xf numFmtId="3" fontId="50" fillId="2" borderId="26" xfId="0" applyNumberFormat="1" applyFont="1" applyFill="1" applyBorder="1" applyAlignment="1" applyProtection="1">
      <alignment horizontal="right"/>
      <protection locked="0"/>
    </xf>
    <xf numFmtId="0" fontId="18" fillId="2" borderId="67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vertical="top" wrapText="1"/>
    </xf>
    <xf numFmtId="0" fontId="18" fillId="2" borderId="4" xfId="0" applyFont="1" applyFill="1" applyBorder="1" applyAlignment="1">
      <alignment horizontal="center" vertical="top" wrapText="1"/>
    </xf>
    <xf numFmtId="0" fontId="18" fillId="2" borderId="30" xfId="0" applyFont="1" applyFill="1" applyBorder="1" applyAlignment="1">
      <alignment horizontal="center" vertical="center" wrapText="1"/>
    </xf>
    <xf numFmtId="0" fontId="18" fillId="2" borderId="56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Continuous"/>
    </xf>
    <xf numFmtId="3" fontId="35" fillId="2" borderId="9" xfId="4" applyNumberFormat="1" applyFont="1" applyFill="1" applyBorder="1" applyAlignment="1">
      <alignment vertical="center"/>
    </xf>
    <xf numFmtId="3" fontId="35" fillId="2" borderId="3" xfId="4" applyNumberFormat="1" applyFont="1" applyFill="1" applyBorder="1" applyAlignment="1">
      <alignment vertical="center"/>
    </xf>
    <xf numFmtId="3" fontId="35" fillId="2" borderId="12" xfId="4" applyNumberFormat="1" applyFont="1" applyFill="1" applyBorder="1" applyAlignment="1">
      <alignment vertical="center"/>
    </xf>
    <xf numFmtId="3" fontId="54" fillId="2" borderId="7" xfId="4" applyNumberFormat="1" applyFont="1" applyFill="1" applyBorder="1" applyAlignment="1">
      <alignment vertical="center"/>
    </xf>
    <xf numFmtId="0" fontId="35" fillId="2" borderId="14" xfId="4" applyFont="1" applyFill="1" applyBorder="1" applyAlignment="1">
      <alignment vertical="center"/>
    </xf>
    <xf numFmtId="3" fontId="54" fillId="2" borderId="5" xfId="4" applyNumberFormat="1" applyFont="1" applyFill="1" applyBorder="1" applyAlignment="1">
      <alignment vertical="center"/>
    </xf>
    <xf numFmtId="0" fontId="35" fillId="2" borderId="1" xfId="4" applyFont="1" applyFill="1" applyBorder="1" applyAlignment="1">
      <alignment vertical="center"/>
    </xf>
    <xf numFmtId="3" fontId="17" fillId="0" borderId="5" xfId="4" applyNumberFormat="1" applyBorder="1" applyAlignment="1">
      <alignment vertical="center"/>
    </xf>
    <xf numFmtId="3" fontId="46" fillId="0" borderId="45" xfId="4" applyNumberFormat="1" applyFont="1" applyBorder="1" applyAlignment="1">
      <alignment vertical="center"/>
    </xf>
    <xf numFmtId="3" fontId="33" fillId="2" borderId="53" xfId="4" applyNumberFormat="1" applyFont="1" applyFill="1" applyBorder="1" applyAlignment="1" applyProtection="1">
      <alignment horizontal="right" vertical="center"/>
      <protection locked="0"/>
    </xf>
    <xf numFmtId="0" fontId="17" fillId="0" borderId="14" xfId="4" applyBorder="1" applyAlignment="1">
      <alignment vertical="center"/>
    </xf>
    <xf numFmtId="3" fontId="33" fillId="2" borderId="30" xfId="4" applyNumberFormat="1" applyFont="1" applyFill="1" applyBorder="1" applyAlignment="1" applyProtection="1">
      <alignment horizontal="right" vertical="center"/>
      <protection locked="0"/>
    </xf>
    <xf numFmtId="0" fontId="17" fillId="0" borderId="50" xfId="4" applyBorder="1" applyAlignment="1">
      <alignment vertical="center"/>
    </xf>
    <xf numFmtId="3" fontId="33" fillId="2" borderId="26" xfId="0" applyNumberFormat="1" applyFont="1" applyFill="1" applyBorder="1" applyAlignment="1" applyProtection="1">
      <alignment horizontal="right"/>
      <protection locked="0"/>
    </xf>
    <xf numFmtId="3" fontId="18" fillId="2" borderId="34" xfId="0" applyNumberFormat="1" applyFont="1" applyFill="1" applyBorder="1" applyProtection="1">
      <protection locked="0"/>
    </xf>
    <xf numFmtId="3" fontId="56" fillId="2" borderId="26" xfId="0" applyNumberFormat="1" applyFont="1" applyFill="1" applyBorder="1"/>
    <xf numFmtId="3" fontId="20" fillId="2" borderId="34" xfId="0" applyNumberFormat="1" applyFont="1" applyFill="1" applyBorder="1"/>
    <xf numFmtId="3" fontId="18" fillId="2" borderId="55" xfId="4" applyNumberFormat="1" applyFont="1" applyFill="1" applyBorder="1" applyAlignment="1" applyProtection="1">
      <alignment horizontal="right" vertical="center"/>
      <protection locked="0"/>
    </xf>
    <xf numFmtId="3" fontId="32" fillId="2" borderId="26" xfId="0" applyNumberFormat="1" applyFont="1" applyFill="1" applyBorder="1" applyProtection="1">
      <protection locked="0"/>
    </xf>
    <xf numFmtId="3" fontId="54" fillId="2" borderId="0" xfId="4" applyNumberFormat="1" applyFont="1" applyFill="1" applyAlignment="1">
      <alignment vertical="center"/>
    </xf>
    <xf numFmtId="3" fontId="33" fillId="2" borderId="26" xfId="0" applyNumberFormat="1" applyFont="1" applyFill="1" applyBorder="1"/>
    <xf numFmtId="3" fontId="19" fillId="2" borderId="0" xfId="0" applyNumberFormat="1" applyFont="1" applyFill="1" applyProtection="1">
      <protection locked="0"/>
    </xf>
    <xf numFmtId="3" fontId="33" fillId="2" borderId="0" xfId="4" applyNumberFormat="1" applyFont="1" applyFill="1" applyAlignment="1">
      <alignment horizontal="right" vertical="center"/>
    </xf>
    <xf numFmtId="3" fontId="54" fillId="2" borderId="26" xfId="0" applyNumberFormat="1" applyFont="1" applyFill="1" applyBorder="1"/>
    <xf numFmtId="3" fontId="32" fillId="2" borderId="26" xfId="0" applyNumberFormat="1" applyFont="1" applyFill="1" applyBorder="1"/>
    <xf numFmtId="3" fontId="18" fillId="2" borderId="34" xfId="0" applyNumberFormat="1" applyFont="1" applyFill="1" applyBorder="1"/>
    <xf numFmtId="3" fontId="33" fillId="2" borderId="26" xfId="0" applyNumberFormat="1" applyFont="1" applyFill="1" applyBorder="1" applyAlignment="1">
      <alignment horizontal="right"/>
    </xf>
    <xf numFmtId="3" fontId="18" fillId="2" borderId="34" xfId="0" applyNumberFormat="1" applyFont="1" applyFill="1" applyBorder="1" applyAlignment="1" applyProtection="1">
      <alignment horizontal="right"/>
      <protection locked="0"/>
    </xf>
    <xf numFmtId="3" fontId="42" fillId="2" borderId="0" xfId="4" applyNumberFormat="1" applyFont="1" applyFill="1" applyAlignment="1" applyProtection="1">
      <alignment horizontal="right" vertical="center"/>
      <protection locked="0"/>
    </xf>
    <xf numFmtId="3" fontId="33" fillId="2" borderId="0" xfId="4" applyNumberFormat="1" applyFont="1" applyFill="1" applyAlignment="1">
      <alignment vertical="center"/>
    </xf>
    <xf numFmtId="3" fontId="35" fillId="2" borderId="0" xfId="4" applyNumberFormat="1" applyFont="1" applyFill="1" applyAlignment="1">
      <alignment vertical="center"/>
    </xf>
    <xf numFmtId="3" fontId="18" fillId="2" borderId="26" xfId="0" applyNumberFormat="1" applyFont="1" applyFill="1" applyBorder="1" applyAlignment="1" applyProtection="1">
      <alignment horizontal="right"/>
      <protection locked="0"/>
    </xf>
    <xf numFmtId="3" fontId="42" fillId="2" borderId="26" xfId="0" applyNumberFormat="1" applyFont="1" applyFill="1" applyBorder="1" applyAlignment="1">
      <alignment horizontal="right"/>
    </xf>
    <xf numFmtId="3" fontId="50" fillId="2" borderId="26" xfId="0" applyNumberFormat="1" applyFont="1" applyFill="1" applyBorder="1"/>
    <xf numFmtId="3" fontId="50" fillId="2" borderId="26" xfId="0" applyNumberFormat="1" applyFont="1" applyFill="1" applyBorder="1" applyAlignment="1">
      <alignment horizontal="right"/>
    </xf>
    <xf numFmtId="3" fontId="33" fillId="2" borderId="0" xfId="4" applyNumberFormat="1" applyFont="1" applyFill="1" applyAlignment="1" applyProtection="1">
      <alignment horizontal="right" vertical="center"/>
      <protection locked="0"/>
    </xf>
    <xf numFmtId="3" fontId="18" fillId="2" borderId="8" xfId="4" applyNumberFormat="1" applyFont="1" applyFill="1" applyBorder="1" applyAlignment="1">
      <alignment vertical="center"/>
    </xf>
    <xf numFmtId="3" fontId="27" fillId="2" borderId="34" xfId="0" applyNumberFormat="1" applyFont="1" applyFill="1" applyBorder="1" applyProtection="1">
      <protection locked="0"/>
    </xf>
    <xf numFmtId="3" fontId="42" fillId="2" borderId="26" xfId="0" applyNumberFormat="1" applyFont="1" applyFill="1" applyBorder="1"/>
    <xf numFmtId="3" fontId="33" fillId="2" borderId="26" xfId="0" applyNumberFormat="1" applyFont="1" applyFill="1" applyBorder="1" applyAlignment="1">
      <alignment horizontal="center"/>
    </xf>
    <xf numFmtId="3" fontId="46" fillId="0" borderId="54" xfId="4" applyNumberFormat="1" applyFont="1" applyBorder="1" applyAlignment="1">
      <alignment vertical="center"/>
    </xf>
    <xf numFmtId="3" fontId="17" fillId="0" borderId="0" xfId="4" applyNumberFormat="1" applyAlignment="1">
      <alignment vertical="center"/>
    </xf>
    <xf numFmtId="3" fontId="46" fillId="0" borderId="56" xfId="4" applyNumberFormat="1" applyFont="1" applyBorder="1" applyAlignment="1">
      <alignment vertical="center"/>
    </xf>
    <xf numFmtId="3" fontId="32" fillId="2" borderId="47" xfId="4" applyNumberFormat="1" applyFont="1" applyFill="1" applyBorder="1" applyAlignment="1">
      <alignment vertical="center"/>
    </xf>
    <xf numFmtId="3" fontId="33" fillId="2" borderId="47" xfId="4" applyNumberFormat="1" applyFont="1" applyFill="1" applyBorder="1" applyAlignment="1">
      <alignment vertical="center"/>
    </xf>
    <xf numFmtId="3" fontId="19" fillId="2" borderId="47" xfId="4" applyNumberFormat="1" applyFont="1" applyFill="1" applyBorder="1" applyAlignment="1">
      <alignment vertical="center"/>
    </xf>
    <xf numFmtId="3" fontId="54" fillId="2" borderId="47" xfId="4" applyNumberFormat="1" applyFont="1" applyFill="1" applyBorder="1" applyAlignment="1">
      <alignment vertical="center"/>
    </xf>
    <xf numFmtId="3" fontId="32" fillId="2" borderId="7" xfId="4" applyNumberFormat="1" applyFont="1" applyFill="1" applyBorder="1" applyAlignment="1">
      <alignment vertical="center"/>
    </xf>
    <xf numFmtId="3" fontId="19" fillId="2" borderId="53" xfId="4" applyNumberFormat="1" applyFont="1" applyFill="1" applyBorder="1" applyAlignment="1">
      <alignment vertical="center"/>
    </xf>
    <xf numFmtId="3" fontId="19" fillId="2" borderId="13" xfId="4" applyNumberFormat="1" applyFont="1" applyFill="1" applyBorder="1" applyAlignment="1">
      <alignment vertical="center"/>
    </xf>
    <xf numFmtId="3" fontId="19" fillId="2" borderId="11" xfId="4" applyNumberFormat="1" applyFont="1" applyFill="1" applyBorder="1" applyAlignment="1">
      <alignment vertical="center"/>
    </xf>
    <xf numFmtId="3" fontId="18" fillId="2" borderId="23" xfId="4" applyNumberFormat="1" applyFont="1" applyFill="1" applyBorder="1" applyAlignment="1" applyProtection="1">
      <alignment horizontal="right" vertical="center"/>
      <protection locked="0"/>
    </xf>
    <xf numFmtId="3" fontId="19" fillId="2" borderId="23" xfId="4" applyNumberFormat="1" applyFont="1" applyFill="1" applyBorder="1" applyAlignment="1" applyProtection="1">
      <alignment vertical="center"/>
      <protection locked="0"/>
    </xf>
    <xf numFmtId="3" fontId="27" fillId="2" borderId="23" xfId="4" applyNumberFormat="1" applyFont="1" applyFill="1" applyBorder="1" applyAlignment="1" applyProtection="1">
      <alignment horizontal="right" vertical="center"/>
      <protection locked="0"/>
    </xf>
    <xf numFmtId="3" fontId="27" fillId="2" borderId="66" xfId="4" applyNumberFormat="1" applyFont="1" applyFill="1" applyBorder="1" applyAlignment="1" applyProtection="1">
      <alignment horizontal="right" vertical="center"/>
      <protection locked="0"/>
    </xf>
    <xf numFmtId="3" fontId="33" fillId="2" borderId="23" xfId="4" applyNumberFormat="1" applyFont="1" applyFill="1" applyBorder="1" applyAlignment="1">
      <alignment horizontal="right" vertical="center"/>
    </xf>
    <xf numFmtId="3" fontId="42" fillId="2" borderId="23" xfId="4" applyNumberFormat="1" applyFont="1" applyFill="1" applyBorder="1" applyAlignment="1" applyProtection="1">
      <alignment horizontal="right" vertical="center"/>
      <protection locked="0"/>
    </xf>
    <xf numFmtId="3" fontId="42" fillId="2" borderId="66" xfId="4" applyNumberFormat="1" applyFont="1" applyFill="1" applyBorder="1" applyAlignment="1" applyProtection="1">
      <alignment horizontal="right" vertical="center"/>
      <protection locked="0"/>
    </xf>
    <xf numFmtId="3" fontId="33" fillId="2" borderId="23" xfId="4" applyNumberFormat="1" applyFont="1" applyFill="1" applyBorder="1" applyAlignment="1">
      <alignment vertical="center"/>
    </xf>
    <xf numFmtId="3" fontId="35" fillId="2" borderId="23" xfId="4" applyNumberFormat="1" applyFont="1" applyFill="1" applyBorder="1" applyAlignment="1">
      <alignment vertical="center"/>
    </xf>
    <xf numFmtId="3" fontId="35" fillId="2" borderId="66" xfId="4" applyNumberFormat="1" applyFont="1" applyFill="1" applyBorder="1" applyAlignment="1">
      <alignment vertical="center"/>
    </xf>
    <xf numFmtId="3" fontId="33" fillId="2" borderId="23" xfId="4" applyNumberFormat="1" applyFont="1" applyFill="1" applyBorder="1" applyAlignment="1" applyProtection="1">
      <alignment horizontal="right" vertical="center"/>
      <protection locked="0"/>
    </xf>
    <xf numFmtId="3" fontId="33" fillId="2" borderId="66" xfId="4" applyNumberFormat="1" applyFont="1" applyFill="1" applyBorder="1" applyAlignment="1" applyProtection="1">
      <alignment horizontal="right" vertical="center"/>
      <protection locked="0"/>
    </xf>
    <xf numFmtId="3" fontId="35" fillId="2" borderId="25" xfId="4" applyNumberFormat="1" applyFont="1" applyFill="1" applyBorder="1" applyAlignment="1">
      <alignment vertical="center"/>
    </xf>
    <xf numFmtId="3" fontId="35" fillId="2" borderId="24" xfId="4" applyNumberFormat="1" applyFont="1" applyFill="1" applyBorder="1" applyAlignment="1">
      <alignment vertical="center"/>
    </xf>
    <xf numFmtId="3" fontId="35" fillId="2" borderId="59" xfId="4" applyNumberFormat="1" applyFont="1" applyFill="1" applyBorder="1" applyAlignment="1">
      <alignment vertical="center"/>
    </xf>
    <xf numFmtId="3" fontId="35" fillId="2" borderId="64" xfId="4" applyNumberFormat="1" applyFont="1" applyFill="1" applyBorder="1" applyAlignment="1">
      <alignment vertical="center"/>
    </xf>
    <xf numFmtId="3" fontId="35" fillId="2" borderId="57" xfId="4" applyNumberFormat="1" applyFont="1" applyFill="1" applyBorder="1" applyAlignment="1">
      <alignment vertical="center"/>
    </xf>
    <xf numFmtId="3" fontId="35" fillId="2" borderId="62" xfId="4" applyNumberFormat="1" applyFont="1" applyFill="1" applyBorder="1" applyAlignment="1">
      <alignment vertical="center"/>
    </xf>
    <xf numFmtId="0" fontId="35" fillId="2" borderId="25" xfId="4" applyFont="1" applyFill="1" applyBorder="1" applyAlignment="1">
      <alignment vertical="center"/>
    </xf>
    <xf numFmtId="0" fontId="35" fillId="2" borderId="24" xfId="4" applyFont="1" applyFill="1" applyBorder="1" applyAlignment="1">
      <alignment vertical="center"/>
    </xf>
    <xf numFmtId="0" fontId="17" fillId="0" borderId="66" xfId="4" applyBorder="1" applyAlignment="1">
      <alignment vertical="center"/>
    </xf>
    <xf numFmtId="3" fontId="17" fillId="0" borderId="23" xfId="4" applyNumberFormat="1" applyBorder="1" applyAlignment="1">
      <alignment vertical="center"/>
    </xf>
    <xf numFmtId="3" fontId="17" fillId="0" borderId="66" xfId="4" applyNumberFormat="1" applyBorder="1" applyAlignment="1">
      <alignment vertical="center"/>
    </xf>
    <xf numFmtId="3" fontId="20" fillId="2" borderId="23" xfId="4" applyNumberFormat="1" applyFont="1" applyFill="1" applyBorder="1" applyAlignment="1" applyProtection="1">
      <alignment horizontal="right" vertical="center"/>
      <protection locked="0"/>
    </xf>
    <xf numFmtId="3" fontId="20" fillId="2" borderId="5" xfId="4" applyNumberFormat="1" applyFont="1" applyFill="1" applyBorder="1" applyAlignment="1" applyProtection="1">
      <alignment horizontal="right" vertical="center"/>
      <protection locked="0"/>
    </xf>
    <xf numFmtId="3" fontId="20" fillId="2" borderId="7" xfId="4" applyNumberFormat="1" applyFont="1" applyFill="1" applyBorder="1" applyAlignment="1" applyProtection="1">
      <alignment horizontal="right" vertical="center"/>
      <protection locked="0"/>
    </xf>
    <xf numFmtId="0" fontId="18" fillId="2" borderId="10" xfId="0" applyFont="1" applyFill="1" applyBorder="1" applyAlignment="1">
      <alignment horizontal="center" vertical="top" wrapText="1"/>
    </xf>
    <xf numFmtId="0" fontId="18" fillId="2" borderId="56" xfId="0" applyFont="1" applyFill="1" applyBorder="1" applyAlignment="1">
      <alignment horizontal="center" vertical="top" wrapText="1"/>
    </xf>
    <xf numFmtId="3" fontId="18" fillId="2" borderId="49" xfId="4" applyNumberFormat="1" applyFont="1" applyFill="1" applyBorder="1" applyAlignment="1" applyProtection="1">
      <alignment horizontal="right" vertical="center"/>
      <protection locked="0"/>
    </xf>
    <xf numFmtId="3" fontId="18" fillId="2" borderId="45" xfId="4" applyNumberFormat="1" applyFont="1" applyFill="1" applyBorder="1" applyAlignment="1" applyProtection="1">
      <alignment horizontal="right" vertical="center"/>
      <protection locked="0"/>
    </xf>
    <xf numFmtId="3" fontId="19" fillId="2" borderId="20" xfId="4" applyNumberFormat="1" applyFont="1" applyFill="1" applyBorder="1" applyAlignment="1" applyProtection="1">
      <alignment vertical="center"/>
      <protection locked="0"/>
    </xf>
    <xf numFmtId="3" fontId="19" fillId="2" borderId="30" xfId="4" applyNumberFormat="1" applyFont="1" applyFill="1" applyBorder="1" applyAlignment="1" applyProtection="1">
      <alignment vertical="center"/>
      <protection locked="0"/>
    </xf>
    <xf numFmtId="3" fontId="54" fillId="2" borderId="49" xfId="4" applyNumberFormat="1" applyFont="1" applyFill="1" applyBorder="1" applyAlignment="1">
      <alignment vertical="center"/>
    </xf>
    <xf numFmtId="3" fontId="33" fillId="2" borderId="49" xfId="4" applyNumberFormat="1" applyFont="1" applyFill="1" applyBorder="1" applyAlignment="1">
      <alignment horizontal="right" vertical="center"/>
    </xf>
    <xf numFmtId="3" fontId="17" fillId="0" borderId="7" xfId="4" applyNumberFormat="1" applyBorder="1" applyAlignment="1">
      <alignment vertical="center"/>
    </xf>
    <xf numFmtId="3" fontId="20" fillId="2" borderId="35" xfId="0" applyNumberFormat="1" applyFont="1" applyFill="1" applyBorder="1" applyProtection="1">
      <protection locked="0"/>
    </xf>
    <xf numFmtId="0" fontId="32" fillId="2" borderId="0" xfId="0" applyFont="1" applyFill="1" applyAlignment="1">
      <alignment horizontal="center"/>
    </xf>
    <xf numFmtId="0" fontId="18" fillId="2" borderId="31" xfId="0" applyFont="1" applyFill="1" applyBorder="1" applyAlignment="1">
      <alignment horizontal="center" vertical="top" wrapText="1"/>
    </xf>
    <xf numFmtId="0" fontId="18" fillId="2" borderId="32" xfId="0" applyFont="1" applyFill="1" applyBorder="1" applyAlignment="1">
      <alignment horizontal="center" vertical="top" wrapText="1"/>
    </xf>
    <xf numFmtId="0" fontId="32" fillId="2" borderId="26" xfId="0" applyFont="1" applyFill="1" applyBorder="1" applyAlignment="1">
      <alignment horizontal="center"/>
    </xf>
    <xf numFmtId="0" fontId="32" fillId="2" borderId="27" xfId="0" applyFont="1" applyFill="1" applyBorder="1" applyAlignment="1">
      <alignment horizontal="center"/>
    </xf>
    <xf numFmtId="0" fontId="32" fillId="2" borderId="36" xfId="0" applyFont="1" applyFill="1" applyBorder="1" applyAlignment="1">
      <alignment horizontal="center"/>
    </xf>
    <xf numFmtId="0" fontId="32" fillId="2" borderId="13" xfId="0" applyFont="1" applyFill="1" applyBorder="1" applyAlignment="1">
      <alignment horizontal="center"/>
    </xf>
    <xf numFmtId="0" fontId="18" fillId="2" borderId="20" xfId="0" applyFont="1" applyFill="1" applyBorder="1" applyAlignment="1">
      <alignment horizontal="center" vertical="top" wrapText="1"/>
    </xf>
    <xf numFmtId="0" fontId="18" fillId="2" borderId="25" xfId="0" applyFont="1" applyFill="1" applyBorder="1" applyAlignment="1">
      <alignment horizontal="center" vertical="top" wrapText="1"/>
    </xf>
    <xf numFmtId="0" fontId="32" fillId="2" borderId="30" xfId="0" applyFont="1" applyFill="1" applyBorder="1" applyAlignment="1">
      <alignment horizontal="center" vertical="top" wrapText="1"/>
    </xf>
    <xf numFmtId="0" fontId="32" fillId="2" borderId="1" xfId="0" applyFont="1" applyFill="1" applyBorder="1" applyAlignment="1">
      <alignment horizontal="center" vertical="top" wrapText="1"/>
    </xf>
    <xf numFmtId="0" fontId="18" fillId="2" borderId="30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0" fontId="46" fillId="0" borderId="26" xfId="0" applyFont="1" applyBorder="1" applyAlignment="1">
      <alignment horizontal="center"/>
    </xf>
    <xf numFmtId="0" fontId="46" fillId="0" borderId="27" xfId="0" applyFont="1" applyBorder="1" applyAlignment="1">
      <alignment horizontal="center"/>
    </xf>
    <xf numFmtId="0" fontId="46" fillId="0" borderId="28" xfId="0" applyFont="1" applyBorder="1" applyAlignment="1">
      <alignment horizontal="center"/>
    </xf>
    <xf numFmtId="0" fontId="54" fillId="2" borderId="36" xfId="0" applyFont="1" applyFill="1" applyBorder="1" applyAlignment="1">
      <alignment horizontal="center"/>
    </xf>
    <xf numFmtId="0" fontId="54" fillId="2" borderId="13" xfId="0" applyFont="1" applyFill="1" applyBorder="1" applyAlignment="1">
      <alignment horizontal="center"/>
    </xf>
    <xf numFmtId="0" fontId="31" fillId="2" borderId="36" xfId="0" applyFont="1" applyFill="1" applyBorder="1" applyAlignment="1">
      <alignment horizontal="center"/>
    </xf>
    <xf numFmtId="0" fontId="31" fillId="2" borderId="3" xfId="0" applyFont="1" applyFill="1" applyBorder="1" applyAlignment="1">
      <alignment horizontal="center"/>
    </xf>
    <xf numFmtId="0" fontId="31" fillId="2" borderId="64" xfId="0" applyFont="1" applyFill="1" applyBorder="1" applyAlignment="1">
      <alignment horizontal="center"/>
    </xf>
    <xf numFmtId="0" fontId="18" fillId="2" borderId="36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0" fontId="19" fillId="2" borderId="36" xfId="0" applyFont="1" applyFill="1" applyBorder="1" applyAlignment="1">
      <alignment horizontal="center"/>
    </xf>
    <xf numFmtId="0" fontId="19" fillId="2" borderId="13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center"/>
    </xf>
    <xf numFmtId="0" fontId="18" fillId="2" borderId="24" xfId="0" applyFont="1" applyFill="1" applyBorder="1" applyAlignment="1">
      <alignment horizontal="center"/>
    </xf>
    <xf numFmtId="3" fontId="31" fillId="2" borderId="59" xfId="4" applyNumberFormat="1" applyFont="1" applyFill="1" applyBorder="1" applyAlignment="1">
      <alignment horizontal="left" vertical="center"/>
    </xf>
    <xf numFmtId="3" fontId="31" fillId="2" borderId="1" xfId="4" applyNumberFormat="1" applyFont="1" applyFill="1" applyBorder="1" applyAlignment="1">
      <alignment horizontal="left" vertical="center"/>
    </xf>
    <xf numFmtId="3" fontId="18" fillId="2" borderId="59" xfId="4" applyNumberFormat="1" applyFont="1" applyFill="1" applyBorder="1" applyAlignment="1">
      <alignment horizontal="left" vertical="center"/>
    </xf>
    <xf numFmtId="3" fontId="18" fillId="2" borderId="4" xfId="4" applyNumberFormat="1" applyFont="1" applyFill="1" applyBorder="1" applyAlignment="1">
      <alignment horizontal="left" vertical="center"/>
    </xf>
    <xf numFmtId="3" fontId="19" fillId="2" borderId="59" xfId="4" applyNumberFormat="1" applyFont="1" applyFill="1" applyBorder="1" applyAlignment="1">
      <alignment horizontal="left" vertical="center"/>
    </xf>
    <xf numFmtId="3" fontId="19" fillId="2" borderId="6" xfId="4" applyNumberFormat="1" applyFont="1" applyFill="1" applyBorder="1" applyAlignment="1">
      <alignment horizontal="left" vertical="center"/>
    </xf>
    <xf numFmtId="0" fontId="19" fillId="2" borderId="26" xfId="0" applyFont="1" applyFill="1" applyBorder="1" applyAlignment="1">
      <alignment horizontal="center"/>
    </xf>
    <xf numFmtId="0" fontId="19" fillId="2" borderId="27" xfId="0" applyFont="1" applyFill="1" applyBorder="1" applyAlignment="1">
      <alignment horizontal="center"/>
    </xf>
    <xf numFmtId="0" fontId="18" fillId="2" borderId="23" xfId="0" applyFont="1" applyFill="1" applyBorder="1" applyAlignment="1">
      <alignment horizontal="center" vertical="top" wrapText="1"/>
    </xf>
    <xf numFmtId="0" fontId="32" fillId="2" borderId="8" xfId="0" applyFont="1" applyFill="1" applyBorder="1" applyAlignment="1">
      <alignment horizontal="center" vertical="top" wrapText="1"/>
    </xf>
    <xf numFmtId="0" fontId="18" fillId="2" borderId="70" xfId="4" applyFont="1" applyFill="1" applyBorder="1" applyAlignment="1">
      <alignment horizontal="center" vertical="center"/>
    </xf>
    <xf numFmtId="0" fontId="16" fillId="2" borderId="21" xfId="5" applyFill="1" applyBorder="1" applyAlignment="1">
      <alignment horizontal="center" vertical="center"/>
    </xf>
    <xf numFmtId="0" fontId="16" fillId="2" borderId="71" xfId="5" applyFill="1" applyBorder="1" applyAlignment="1">
      <alignment horizontal="center" vertical="center"/>
    </xf>
    <xf numFmtId="0" fontId="19" fillId="2" borderId="56" xfId="4" applyFont="1" applyFill="1" applyBorder="1" applyAlignment="1">
      <alignment horizontal="center" vertical="center"/>
    </xf>
    <xf numFmtId="0" fontId="16" fillId="2" borderId="10" xfId="5" applyFill="1" applyBorder="1" applyAlignment="1">
      <alignment horizontal="center" vertical="center"/>
    </xf>
    <xf numFmtId="0" fontId="18" fillId="2" borderId="67" xfId="4" applyFont="1" applyFill="1" applyBorder="1" applyAlignment="1">
      <alignment horizontal="center" vertical="center"/>
    </xf>
    <xf numFmtId="0" fontId="18" fillId="2" borderId="21" xfId="4" applyFont="1" applyFill="1" applyBorder="1" applyAlignment="1">
      <alignment horizontal="center" vertical="center"/>
    </xf>
    <xf numFmtId="0" fontId="18" fillId="2" borderId="69" xfId="4" applyFont="1" applyFill="1" applyBorder="1" applyAlignment="1">
      <alignment horizontal="center" vertical="center"/>
    </xf>
    <xf numFmtId="0" fontId="33" fillId="2" borderId="30" xfId="0" applyFont="1" applyFill="1" applyBorder="1" applyAlignment="1">
      <alignment horizontal="center" vertical="center" wrapText="1"/>
    </xf>
    <xf numFmtId="0" fontId="33" fillId="2" borderId="50" xfId="0" applyFont="1" applyFill="1" applyBorder="1" applyAlignment="1">
      <alignment horizontal="center" vertical="center" wrapText="1"/>
    </xf>
    <xf numFmtId="0" fontId="33" fillId="2" borderId="31" xfId="0" applyFont="1" applyFill="1" applyBorder="1" applyAlignment="1">
      <alignment horizontal="center" vertical="center" wrapText="1"/>
    </xf>
    <xf numFmtId="0" fontId="33" fillId="2" borderId="35" xfId="0" applyFont="1" applyFill="1" applyBorder="1" applyAlignment="1">
      <alignment horizontal="center" vertical="center" wrapText="1"/>
    </xf>
    <xf numFmtId="0" fontId="33" fillId="2" borderId="20" xfId="0" applyFont="1" applyFill="1" applyBorder="1" applyAlignment="1">
      <alignment horizontal="center" vertical="center" wrapText="1"/>
    </xf>
    <xf numFmtId="0" fontId="33" fillId="2" borderId="23" xfId="0" applyFont="1" applyFill="1" applyBorder="1" applyAlignment="1">
      <alignment horizontal="center" vertical="center" wrapText="1"/>
    </xf>
    <xf numFmtId="0" fontId="32" fillId="2" borderId="30" xfId="0" applyFont="1" applyFill="1" applyBorder="1" applyAlignment="1">
      <alignment horizontal="center" vertical="center" wrapText="1"/>
    </xf>
    <xf numFmtId="0" fontId="32" fillId="2" borderId="5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3" fillId="2" borderId="32" xfId="0" applyFont="1" applyFill="1" applyBorder="1" applyAlignment="1">
      <alignment horizontal="center" vertical="center" wrapText="1"/>
    </xf>
    <xf numFmtId="0" fontId="58" fillId="2" borderId="36" xfId="0" applyFont="1" applyFill="1" applyBorder="1" applyAlignment="1">
      <alignment horizontal="center"/>
    </xf>
    <xf numFmtId="0" fontId="58" fillId="2" borderId="13" xfId="0" applyFont="1" applyFill="1" applyBorder="1" applyAlignment="1">
      <alignment horizontal="center"/>
    </xf>
    <xf numFmtId="0" fontId="58" fillId="2" borderId="26" xfId="0" applyFont="1" applyFill="1" applyBorder="1" applyAlignment="1">
      <alignment horizontal="center"/>
    </xf>
    <xf numFmtId="0" fontId="58" fillId="2" borderId="47" xfId="0" applyFont="1" applyFill="1" applyBorder="1" applyAlignment="1">
      <alignment horizontal="center"/>
    </xf>
    <xf numFmtId="0" fontId="33" fillId="2" borderId="25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</cellXfs>
  <cellStyles count="42">
    <cellStyle name="Ezres 2" xfId="7"/>
    <cellStyle name="Normál" xfId="0" builtinId="0"/>
    <cellStyle name="Normál 10" xfId="17"/>
    <cellStyle name="Normál 11" xfId="18"/>
    <cellStyle name="Normál 11 2" xfId="23"/>
    <cellStyle name="Normál 12" xfId="19"/>
    <cellStyle name="Normál 13" xfId="21"/>
    <cellStyle name="Normál 13 2" xfId="25"/>
    <cellStyle name="Normál 13 2 2" xfId="27"/>
    <cellStyle name="Normál 13 2 3" xfId="29"/>
    <cellStyle name="Normál 13 2 4" xfId="31"/>
    <cellStyle name="Normál 13 2 5" xfId="35"/>
    <cellStyle name="Normál 13 2 5 2" xfId="37"/>
    <cellStyle name="Normál 13 2 5 2 2 2" xfId="41"/>
    <cellStyle name="Normál 14" xfId="24"/>
    <cellStyle name="Normál 15" xfId="26"/>
    <cellStyle name="Normál 16" xfId="28"/>
    <cellStyle name="Normál 17" xfId="30"/>
    <cellStyle name="Normál 18" xfId="32"/>
    <cellStyle name="Normál 19" xfId="34"/>
    <cellStyle name="Normál 2" xfId="1"/>
    <cellStyle name="Normál 2 2" xfId="4"/>
    <cellStyle name="Normál 2 2 2" xfId="20"/>
    <cellStyle name="Normál 2 2 2 2" xfId="22"/>
    <cellStyle name="Normál 20" xfId="36"/>
    <cellStyle name="Normál 21" xfId="38"/>
    <cellStyle name="Normál 22" xfId="40"/>
    <cellStyle name="Normál 3" xfId="2"/>
    <cellStyle name="Normál 3 2" xfId="16"/>
    <cellStyle name="Normál 4" xfId="5"/>
    <cellStyle name="Normál 4 2" xfId="3"/>
    <cellStyle name="Normál 4 3" xfId="10"/>
    <cellStyle name="Normál 4 5" xfId="33"/>
    <cellStyle name="Normál 5" xfId="8"/>
    <cellStyle name="Normál 6" xfId="12"/>
    <cellStyle name="Normál 7" xfId="11"/>
    <cellStyle name="Normál 8" xfId="13"/>
    <cellStyle name="Normál 9" xfId="15"/>
    <cellStyle name="Normál_Munka1" xfId="39"/>
    <cellStyle name="Százalék 2" xfId="6"/>
    <cellStyle name="Százalék 3" xfId="9"/>
    <cellStyle name="Százalék 4" xfId="14"/>
  </cellStyles>
  <dxfs count="0"/>
  <tableStyles count="0" defaultTableStyle="TableStyleMedium9" defaultPivotStyle="PivotStyleLight16"/>
  <colors>
    <mruColors>
      <color rgb="FFA8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619125</xdr:colOff>
      <xdr:row>3</xdr:row>
      <xdr:rowOff>0</xdr:rowOff>
    </xdr:from>
    <xdr:ext cx="184731" cy="264560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xmlns="" id="{D73057CE-BB93-4639-9D49-0E9CE22A5C26}"/>
            </a:ext>
          </a:extLst>
        </xdr:cNvPr>
        <xdr:cNvSpPr txBox="1"/>
      </xdr:nvSpPr>
      <xdr:spPr>
        <a:xfrm>
          <a:off x="4543425" y="112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2</xdr:col>
      <xdr:colOff>619125</xdr:colOff>
      <xdr:row>3</xdr:row>
      <xdr:rowOff>0</xdr:rowOff>
    </xdr:from>
    <xdr:ext cx="184731" cy="264560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xmlns="" id="{4B3A10B7-8430-4FB1-848A-B8EBF4F81A30}"/>
            </a:ext>
          </a:extLst>
        </xdr:cNvPr>
        <xdr:cNvSpPr txBox="1"/>
      </xdr:nvSpPr>
      <xdr:spPr>
        <a:xfrm>
          <a:off x="4543425" y="112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2</xdr:col>
      <xdr:colOff>619125</xdr:colOff>
      <xdr:row>3</xdr:row>
      <xdr:rowOff>0</xdr:rowOff>
    </xdr:from>
    <xdr:ext cx="184731" cy="264560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xmlns="" id="{8BA581B2-39E6-4A28-89D4-BF70833A5E0F}"/>
            </a:ext>
          </a:extLst>
        </xdr:cNvPr>
        <xdr:cNvSpPr txBox="1"/>
      </xdr:nvSpPr>
      <xdr:spPr>
        <a:xfrm>
          <a:off x="4543425" y="112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2</xdr:col>
      <xdr:colOff>619125</xdr:colOff>
      <xdr:row>3</xdr:row>
      <xdr:rowOff>0</xdr:rowOff>
    </xdr:from>
    <xdr:ext cx="184731" cy="264560"/>
    <xdr:sp macro="" textlink="">
      <xdr:nvSpPr>
        <xdr:cNvPr id="5" name="Szövegdoboz 4">
          <a:extLst>
            <a:ext uri="{FF2B5EF4-FFF2-40B4-BE49-F238E27FC236}">
              <a16:creationId xmlns:a16="http://schemas.microsoft.com/office/drawing/2014/main" xmlns="" id="{20C40D4C-D7A0-4D60-92F6-A3A3B77A991B}"/>
            </a:ext>
          </a:extLst>
        </xdr:cNvPr>
        <xdr:cNvSpPr txBox="1"/>
      </xdr:nvSpPr>
      <xdr:spPr>
        <a:xfrm>
          <a:off x="4543425" y="112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P208"/>
  <sheetViews>
    <sheetView topLeftCell="A109" zoomScaleNormal="100" zoomScaleSheetLayoutView="100" workbookViewId="0">
      <selection activeCell="N131" sqref="N131"/>
    </sheetView>
  </sheetViews>
  <sheetFormatPr defaultRowHeight="12.75" x14ac:dyDescent="0.2"/>
  <cols>
    <col min="1" max="1" width="7" customWidth="1"/>
    <col min="2" max="2" width="64.28515625" customWidth="1"/>
    <col min="3" max="3" width="12.7109375" customWidth="1"/>
    <col min="4" max="7" width="10.7109375" customWidth="1"/>
    <col min="8" max="8" width="12.140625" customWidth="1"/>
    <col min="259" max="259" width="7" customWidth="1"/>
    <col min="260" max="260" width="60.42578125" customWidth="1"/>
    <col min="261" max="261" width="12.7109375" customWidth="1"/>
    <col min="262" max="262" width="10.7109375" customWidth="1"/>
    <col min="263" max="263" width="0" hidden="1" customWidth="1"/>
    <col min="264" max="264" width="12.140625" customWidth="1"/>
    <col min="515" max="515" width="7" customWidth="1"/>
    <col min="516" max="516" width="60.42578125" customWidth="1"/>
    <col min="517" max="517" width="12.7109375" customWidth="1"/>
    <col min="518" max="518" width="10.7109375" customWidth="1"/>
    <col min="519" max="519" width="0" hidden="1" customWidth="1"/>
    <col min="520" max="520" width="12.140625" customWidth="1"/>
    <col min="771" max="771" width="7" customWidth="1"/>
    <col min="772" max="772" width="60.42578125" customWidth="1"/>
    <col min="773" max="773" width="12.7109375" customWidth="1"/>
    <col min="774" max="774" width="10.7109375" customWidth="1"/>
    <col min="775" max="775" width="0" hidden="1" customWidth="1"/>
    <col min="776" max="776" width="12.140625" customWidth="1"/>
    <col min="1027" max="1027" width="7" customWidth="1"/>
    <col min="1028" max="1028" width="60.42578125" customWidth="1"/>
    <col min="1029" max="1029" width="12.7109375" customWidth="1"/>
    <col min="1030" max="1030" width="10.7109375" customWidth="1"/>
    <col min="1031" max="1031" width="0" hidden="1" customWidth="1"/>
    <col min="1032" max="1032" width="12.140625" customWidth="1"/>
    <col min="1283" max="1283" width="7" customWidth="1"/>
    <col min="1284" max="1284" width="60.42578125" customWidth="1"/>
    <col min="1285" max="1285" width="12.7109375" customWidth="1"/>
    <col min="1286" max="1286" width="10.7109375" customWidth="1"/>
    <col min="1287" max="1287" width="0" hidden="1" customWidth="1"/>
    <col min="1288" max="1288" width="12.140625" customWidth="1"/>
    <col min="1539" max="1539" width="7" customWidth="1"/>
    <col min="1540" max="1540" width="60.42578125" customWidth="1"/>
    <col min="1541" max="1541" width="12.7109375" customWidth="1"/>
    <col min="1542" max="1542" width="10.7109375" customWidth="1"/>
    <col min="1543" max="1543" width="0" hidden="1" customWidth="1"/>
    <col min="1544" max="1544" width="12.140625" customWidth="1"/>
    <col min="1795" max="1795" width="7" customWidth="1"/>
    <col min="1796" max="1796" width="60.42578125" customWidth="1"/>
    <col min="1797" max="1797" width="12.7109375" customWidth="1"/>
    <col min="1798" max="1798" width="10.7109375" customWidth="1"/>
    <col min="1799" max="1799" width="0" hidden="1" customWidth="1"/>
    <col min="1800" max="1800" width="12.140625" customWidth="1"/>
    <col min="2051" max="2051" width="7" customWidth="1"/>
    <col min="2052" max="2052" width="60.42578125" customWidth="1"/>
    <col min="2053" max="2053" width="12.7109375" customWidth="1"/>
    <col min="2054" max="2054" width="10.7109375" customWidth="1"/>
    <col min="2055" max="2055" width="0" hidden="1" customWidth="1"/>
    <col min="2056" max="2056" width="12.140625" customWidth="1"/>
    <col min="2307" max="2307" width="7" customWidth="1"/>
    <col min="2308" max="2308" width="60.42578125" customWidth="1"/>
    <col min="2309" max="2309" width="12.7109375" customWidth="1"/>
    <col min="2310" max="2310" width="10.7109375" customWidth="1"/>
    <col min="2311" max="2311" width="0" hidden="1" customWidth="1"/>
    <col min="2312" max="2312" width="12.140625" customWidth="1"/>
    <col min="2563" max="2563" width="7" customWidth="1"/>
    <col min="2564" max="2564" width="60.42578125" customWidth="1"/>
    <col min="2565" max="2565" width="12.7109375" customWidth="1"/>
    <col min="2566" max="2566" width="10.7109375" customWidth="1"/>
    <col min="2567" max="2567" width="0" hidden="1" customWidth="1"/>
    <col min="2568" max="2568" width="12.140625" customWidth="1"/>
    <col min="2819" max="2819" width="7" customWidth="1"/>
    <col min="2820" max="2820" width="60.42578125" customWidth="1"/>
    <col min="2821" max="2821" width="12.7109375" customWidth="1"/>
    <col min="2822" max="2822" width="10.7109375" customWidth="1"/>
    <col min="2823" max="2823" width="0" hidden="1" customWidth="1"/>
    <col min="2824" max="2824" width="12.140625" customWidth="1"/>
    <col min="3075" max="3075" width="7" customWidth="1"/>
    <col min="3076" max="3076" width="60.42578125" customWidth="1"/>
    <col min="3077" max="3077" width="12.7109375" customWidth="1"/>
    <col min="3078" max="3078" width="10.7109375" customWidth="1"/>
    <col min="3079" max="3079" width="0" hidden="1" customWidth="1"/>
    <col min="3080" max="3080" width="12.140625" customWidth="1"/>
    <col min="3331" max="3331" width="7" customWidth="1"/>
    <col min="3332" max="3332" width="60.42578125" customWidth="1"/>
    <col min="3333" max="3333" width="12.7109375" customWidth="1"/>
    <col min="3334" max="3334" width="10.7109375" customWidth="1"/>
    <col min="3335" max="3335" width="0" hidden="1" customWidth="1"/>
    <col min="3336" max="3336" width="12.140625" customWidth="1"/>
    <col min="3587" max="3587" width="7" customWidth="1"/>
    <col min="3588" max="3588" width="60.42578125" customWidth="1"/>
    <col min="3589" max="3589" width="12.7109375" customWidth="1"/>
    <col min="3590" max="3590" width="10.7109375" customWidth="1"/>
    <col min="3591" max="3591" width="0" hidden="1" customWidth="1"/>
    <col min="3592" max="3592" width="12.140625" customWidth="1"/>
    <col min="3843" max="3843" width="7" customWidth="1"/>
    <col min="3844" max="3844" width="60.42578125" customWidth="1"/>
    <col min="3845" max="3845" width="12.7109375" customWidth="1"/>
    <col min="3846" max="3846" width="10.7109375" customWidth="1"/>
    <col min="3847" max="3847" width="0" hidden="1" customWidth="1"/>
    <col min="3848" max="3848" width="12.140625" customWidth="1"/>
    <col min="4099" max="4099" width="7" customWidth="1"/>
    <col min="4100" max="4100" width="60.42578125" customWidth="1"/>
    <col min="4101" max="4101" width="12.7109375" customWidth="1"/>
    <col min="4102" max="4102" width="10.7109375" customWidth="1"/>
    <col min="4103" max="4103" width="0" hidden="1" customWidth="1"/>
    <col min="4104" max="4104" width="12.140625" customWidth="1"/>
    <col min="4355" max="4355" width="7" customWidth="1"/>
    <col min="4356" max="4356" width="60.42578125" customWidth="1"/>
    <col min="4357" max="4357" width="12.7109375" customWidth="1"/>
    <col min="4358" max="4358" width="10.7109375" customWidth="1"/>
    <col min="4359" max="4359" width="0" hidden="1" customWidth="1"/>
    <col min="4360" max="4360" width="12.140625" customWidth="1"/>
    <col min="4611" max="4611" width="7" customWidth="1"/>
    <col min="4612" max="4612" width="60.42578125" customWidth="1"/>
    <col min="4613" max="4613" width="12.7109375" customWidth="1"/>
    <col min="4614" max="4614" width="10.7109375" customWidth="1"/>
    <col min="4615" max="4615" width="0" hidden="1" customWidth="1"/>
    <col min="4616" max="4616" width="12.140625" customWidth="1"/>
    <col min="4867" max="4867" width="7" customWidth="1"/>
    <col min="4868" max="4868" width="60.42578125" customWidth="1"/>
    <col min="4869" max="4869" width="12.7109375" customWidth="1"/>
    <col min="4870" max="4870" width="10.7109375" customWidth="1"/>
    <col min="4871" max="4871" width="0" hidden="1" customWidth="1"/>
    <col min="4872" max="4872" width="12.140625" customWidth="1"/>
    <col min="5123" max="5123" width="7" customWidth="1"/>
    <col min="5124" max="5124" width="60.42578125" customWidth="1"/>
    <col min="5125" max="5125" width="12.7109375" customWidth="1"/>
    <col min="5126" max="5126" width="10.7109375" customWidth="1"/>
    <col min="5127" max="5127" width="0" hidden="1" customWidth="1"/>
    <col min="5128" max="5128" width="12.140625" customWidth="1"/>
    <col min="5379" max="5379" width="7" customWidth="1"/>
    <col min="5380" max="5380" width="60.42578125" customWidth="1"/>
    <col min="5381" max="5381" width="12.7109375" customWidth="1"/>
    <col min="5382" max="5382" width="10.7109375" customWidth="1"/>
    <col min="5383" max="5383" width="0" hidden="1" customWidth="1"/>
    <col min="5384" max="5384" width="12.140625" customWidth="1"/>
    <col min="5635" max="5635" width="7" customWidth="1"/>
    <col min="5636" max="5636" width="60.42578125" customWidth="1"/>
    <col min="5637" max="5637" width="12.7109375" customWidth="1"/>
    <col min="5638" max="5638" width="10.7109375" customWidth="1"/>
    <col min="5639" max="5639" width="0" hidden="1" customWidth="1"/>
    <col min="5640" max="5640" width="12.140625" customWidth="1"/>
    <col min="5891" max="5891" width="7" customWidth="1"/>
    <col min="5892" max="5892" width="60.42578125" customWidth="1"/>
    <col min="5893" max="5893" width="12.7109375" customWidth="1"/>
    <col min="5894" max="5894" width="10.7109375" customWidth="1"/>
    <col min="5895" max="5895" width="0" hidden="1" customWidth="1"/>
    <col min="5896" max="5896" width="12.140625" customWidth="1"/>
    <col min="6147" max="6147" width="7" customWidth="1"/>
    <col min="6148" max="6148" width="60.42578125" customWidth="1"/>
    <col min="6149" max="6149" width="12.7109375" customWidth="1"/>
    <col min="6150" max="6150" width="10.7109375" customWidth="1"/>
    <col min="6151" max="6151" width="0" hidden="1" customWidth="1"/>
    <col min="6152" max="6152" width="12.140625" customWidth="1"/>
    <col min="6403" max="6403" width="7" customWidth="1"/>
    <col min="6404" max="6404" width="60.42578125" customWidth="1"/>
    <col min="6405" max="6405" width="12.7109375" customWidth="1"/>
    <col min="6406" max="6406" width="10.7109375" customWidth="1"/>
    <col min="6407" max="6407" width="0" hidden="1" customWidth="1"/>
    <col min="6408" max="6408" width="12.140625" customWidth="1"/>
    <col min="6659" max="6659" width="7" customWidth="1"/>
    <col min="6660" max="6660" width="60.42578125" customWidth="1"/>
    <col min="6661" max="6661" width="12.7109375" customWidth="1"/>
    <col min="6662" max="6662" width="10.7109375" customWidth="1"/>
    <col min="6663" max="6663" width="0" hidden="1" customWidth="1"/>
    <col min="6664" max="6664" width="12.140625" customWidth="1"/>
    <col min="6915" max="6915" width="7" customWidth="1"/>
    <col min="6916" max="6916" width="60.42578125" customWidth="1"/>
    <col min="6917" max="6917" width="12.7109375" customWidth="1"/>
    <col min="6918" max="6918" width="10.7109375" customWidth="1"/>
    <col min="6919" max="6919" width="0" hidden="1" customWidth="1"/>
    <col min="6920" max="6920" width="12.140625" customWidth="1"/>
    <col min="7171" max="7171" width="7" customWidth="1"/>
    <col min="7172" max="7172" width="60.42578125" customWidth="1"/>
    <col min="7173" max="7173" width="12.7109375" customWidth="1"/>
    <col min="7174" max="7174" width="10.7109375" customWidth="1"/>
    <col min="7175" max="7175" width="0" hidden="1" customWidth="1"/>
    <col min="7176" max="7176" width="12.140625" customWidth="1"/>
    <col min="7427" max="7427" width="7" customWidth="1"/>
    <col min="7428" max="7428" width="60.42578125" customWidth="1"/>
    <col min="7429" max="7429" width="12.7109375" customWidth="1"/>
    <col min="7430" max="7430" width="10.7109375" customWidth="1"/>
    <col min="7431" max="7431" width="0" hidden="1" customWidth="1"/>
    <col min="7432" max="7432" width="12.140625" customWidth="1"/>
    <col min="7683" max="7683" width="7" customWidth="1"/>
    <col min="7684" max="7684" width="60.42578125" customWidth="1"/>
    <col min="7685" max="7685" width="12.7109375" customWidth="1"/>
    <col min="7686" max="7686" width="10.7109375" customWidth="1"/>
    <col min="7687" max="7687" width="0" hidden="1" customWidth="1"/>
    <col min="7688" max="7688" width="12.140625" customWidth="1"/>
    <col min="7939" max="7939" width="7" customWidth="1"/>
    <col min="7940" max="7940" width="60.42578125" customWidth="1"/>
    <col min="7941" max="7941" width="12.7109375" customWidth="1"/>
    <col min="7942" max="7942" width="10.7109375" customWidth="1"/>
    <col min="7943" max="7943" width="0" hidden="1" customWidth="1"/>
    <col min="7944" max="7944" width="12.140625" customWidth="1"/>
    <col min="8195" max="8195" width="7" customWidth="1"/>
    <col min="8196" max="8196" width="60.42578125" customWidth="1"/>
    <col min="8197" max="8197" width="12.7109375" customWidth="1"/>
    <col min="8198" max="8198" width="10.7109375" customWidth="1"/>
    <col min="8199" max="8199" width="0" hidden="1" customWidth="1"/>
    <col min="8200" max="8200" width="12.140625" customWidth="1"/>
    <col min="8451" max="8451" width="7" customWidth="1"/>
    <col min="8452" max="8452" width="60.42578125" customWidth="1"/>
    <col min="8453" max="8453" width="12.7109375" customWidth="1"/>
    <col min="8454" max="8454" width="10.7109375" customWidth="1"/>
    <col min="8455" max="8455" width="0" hidden="1" customWidth="1"/>
    <col min="8456" max="8456" width="12.140625" customWidth="1"/>
    <col min="8707" max="8707" width="7" customWidth="1"/>
    <col min="8708" max="8708" width="60.42578125" customWidth="1"/>
    <col min="8709" max="8709" width="12.7109375" customWidth="1"/>
    <col min="8710" max="8710" width="10.7109375" customWidth="1"/>
    <col min="8711" max="8711" width="0" hidden="1" customWidth="1"/>
    <col min="8712" max="8712" width="12.140625" customWidth="1"/>
    <col min="8963" max="8963" width="7" customWidth="1"/>
    <col min="8964" max="8964" width="60.42578125" customWidth="1"/>
    <col min="8965" max="8965" width="12.7109375" customWidth="1"/>
    <col min="8966" max="8966" width="10.7109375" customWidth="1"/>
    <col min="8967" max="8967" width="0" hidden="1" customWidth="1"/>
    <col min="8968" max="8968" width="12.140625" customWidth="1"/>
    <col min="9219" max="9219" width="7" customWidth="1"/>
    <col min="9220" max="9220" width="60.42578125" customWidth="1"/>
    <col min="9221" max="9221" width="12.7109375" customWidth="1"/>
    <col min="9222" max="9222" width="10.7109375" customWidth="1"/>
    <col min="9223" max="9223" width="0" hidden="1" customWidth="1"/>
    <col min="9224" max="9224" width="12.140625" customWidth="1"/>
    <col min="9475" max="9475" width="7" customWidth="1"/>
    <col min="9476" max="9476" width="60.42578125" customWidth="1"/>
    <col min="9477" max="9477" width="12.7109375" customWidth="1"/>
    <col min="9478" max="9478" width="10.7109375" customWidth="1"/>
    <col min="9479" max="9479" width="0" hidden="1" customWidth="1"/>
    <col min="9480" max="9480" width="12.140625" customWidth="1"/>
    <col min="9731" max="9731" width="7" customWidth="1"/>
    <col min="9732" max="9732" width="60.42578125" customWidth="1"/>
    <col min="9733" max="9733" width="12.7109375" customWidth="1"/>
    <col min="9734" max="9734" width="10.7109375" customWidth="1"/>
    <col min="9735" max="9735" width="0" hidden="1" customWidth="1"/>
    <col min="9736" max="9736" width="12.140625" customWidth="1"/>
    <col min="9987" max="9987" width="7" customWidth="1"/>
    <col min="9988" max="9988" width="60.42578125" customWidth="1"/>
    <col min="9989" max="9989" width="12.7109375" customWidth="1"/>
    <col min="9990" max="9990" width="10.7109375" customWidth="1"/>
    <col min="9991" max="9991" width="0" hidden="1" customWidth="1"/>
    <col min="9992" max="9992" width="12.140625" customWidth="1"/>
    <col min="10243" max="10243" width="7" customWidth="1"/>
    <col min="10244" max="10244" width="60.42578125" customWidth="1"/>
    <col min="10245" max="10245" width="12.7109375" customWidth="1"/>
    <col min="10246" max="10246" width="10.7109375" customWidth="1"/>
    <col min="10247" max="10247" width="0" hidden="1" customWidth="1"/>
    <col min="10248" max="10248" width="12.140625" customWidth="1"/>
    <col min="10499" max="10499" width="7" customWidth="1"/>
    <col min="10500" max="10500" width="60.42578125" customWidth="1"/>
    <col min="10501" max="10501" width="12.7109375" customWidth="1"/>
    <col min="10502" max="10502" width="10.7109375" customWidth="1"/>
    <col min="10503" max="10503" width="0" hidden="1" customWidth="1"/>
    <col min="10504" max="10504" width="12.140625" customWidth="1"/>
    <col min="10755" max="10755" width="7" customWidth="1"/>
    <col min="10756" max="10756" width="60.42578125" customWidth="1"/>
    <col min="10757" max="10757" width="12.7109375" customWidth="1"/>
    <col min="10758" max="10758" width="10.7109375" customWidth="1"/>
    <col min="10759" max="10759" width="0" hidden="1" customWidth="1"/>
    <col min="10760" max="10760" width="12.140625" customWidth="1"/>
    <col min="11011" max="11011" width="7" customWidth="1"/>
    <col min="11012" max="11012" width="60.42578125" customWidth="1"/>
    <col min="11013" max="11013" width="12.7109375" customWidth="1"/>
    <col min="11014" max="11014" width="10.7109375" customWidth="1"/>
    <col min="11015" max="11015" width="0" hidden="1" customWidth="1"/>
    <col min="11016" max="11016" width="12.140625" customWidth="1"/>
    <col min="11267" max="11267" width="7" customWidth="1"/>
    <col min="11268" max="11268" width="60.42578125" customWidth="1"/>
    <col min="11269" max="11269" width="12.7109375" customWidth="1"/>
    <col min="11270" max="11270" width="10.7109375" customWidth="1"/>
    <col min="11271" max="11271" width="0" hidden="1" customWidth="1"/>
    <col min="11272" max="11272" width="12.140625" customWidth="1"/>
    <col min="11523" max="11523" width="7" customWidth="1"/>
    <col min="11524" max="11524" width="60.42578125" customWidth="1"/>
    <col min="11525" max="11525" width="12.7109375" customWidth="1"/>
    <col min="11526" max="11526" width="10.7109375" customWidth="1"/>
    <col min="11527" max="11527" width="0" hidden="1" customWidth="1"/>
    <col min="11528" max="11528" width="12.140625" customWidth="1"/>
    <col min="11779" max="11779" width="7" customWidth="1"/>
    <col min="11780" max="11780" width="60.42578125" customWidth="1"/>
    <col min="11781" max="11781" width="12.7109375" customWidth="1"/>
    <col min="11782" max="11782" width="10.7109375" customWidth="1"/>
    <col min="11783" max="11783" width="0" hidden="1" customWidth="1"/>
    <col min="11784" max="11784" width="12.140625" customWidth="1"/>
    <col min="12035" max="12035" width="7" customWidth="1"/>
    <col min="12036" max="12036" width="60.42578125" customWidth="1"/>
    <col min="12037" max="12037" width="12.7109375" customWidth="1"/>
    <col min="12038" max="12038" width="10.7109375" customWidth="1"/>
    <col min="12039" max="12039" width="0" hidden="1" customWidth="1"/>
    <col min="12040" max="12040" width="12.140625" customWidth="1"/>
    <col min="12291" max="12291" width="7" customWidth="1"/>
    <col min="12292" max="12292" width="60.42578125" customWidth="1"/>
    <col min="12293" max="12293" width="12.7109375" customWidth="1"/>
    <col min="12294" max="12294" width="10.7109375" customWidth="1"/>
    <col min="12295" max="12295" width="0" hidden="1" customWidth="1"/>
    <col min="12296" max="12296" width="12.140625" customWidth="1"/>
    <col min="12547" max="12547" width="7" customWidth="1"/>
    <col min="12548" max="12548" width="60.42578125" customWidth="1"/>
    <col min="12549" max="12549" width="12.7109375" customWidth="1"/>
    <col min="12550" max="12550" width="10.7109375" customWidth="1"/>
    <col min="12551" max="12551" width="0" hidden="1" customWidth="1"/>
    <col min="12552" max="12552" width="12.140625" customWidth="1"/>
    <col min="12803" max="12803" width="7" customWidth="1"/>
    <col min="12804" max="12804" width="60.42578125" customWidth="1"/>
    <col min="12805" max="12805" width="12.7109375" customWidth="1"/>
    <col min="12806" max="12806" width="10.7109375" customWidth="1"/>
    <col min="12807" max="12807" width="0" hidden="1" customWidth="1"/>
    <col min="12808" max="12808" width="12.140625" customWidth="1"/>
    <col min="13059" max="13059" width="7" customWidth="1"/>
    <col min="13060" max="13060" width="60.42578125" customWidth="1"/>
    <col min="13061" max="13061" width="12.7109375" customWidth="1"/>
    <col min="13062" max="13062" width="10.7109375" customWidth="1"/>
    <col min="13063" max="13063" width="0" hidden="1" customWidth="1"/>
    <col min="13064" max="13064" width="12.140625" customWidth="1"/>
    <col min="13315" max="13315" width="7" customWidth="1"/>
    <col min="13316" max="13316" width="60.42578125" customWidth="1"/>
    <col min="13317" max="13317" width="12.7109375" customWidth="1"/>
    <col min="13318" max="13318" width="10.7109375" customWidth="1"/>
    <col min="13319" max="13319" width="0" hidden="1" customWidth="1"/>
    <col min="13320" max="13320" width="12.140625" customWidth="1"/>
    <col min="13571" max="13571" width="7" customWidth="1"/>
    <col min="13572" max="13572" width="60.42578125" customWidth="1"/>
    <col min="13573" max="13573" width="12.7109375" customWidth="1"/>
    <col min="13574" max="13574" width="10.7109375" customWidth="1"/>
    <col min="13575" max="13575" width="0" hidden="1" customWidth="1"/>
    <col min="13576" max="13576" width="12.140625" customWidth="1"/>
    <col min="13827" max="13827" width="7" customWidth="1"/>
    <col min="13828" max="13828" width="60.42578125" customWidth="1"/>
    <col min="13829" max="13829" width="12.7109375" customWidth="1"/>
    <col min="13830" max="13830" width="10.7109375" customWidth="1"/>
    <col min="13831" max="13831" width="0" hidden="1" customWidth="1"/>
    <col min="13832" max="13832" width="12.140625" customWidth="1"/>
    <col min="14083" max="14083" width="7" customWidth="1"/>
    <col min="14084" max="14084" width="60.42578125" customWidth="1"/>
    <col min="14085" max="14085" width="12.7109375" customWidth="1"/>
    <col min="14086" max="14086" width="10.7109375" customWidth="1"/>
    <col min="14087" max="14087" width="0" hidden="1" customWidth="1"/>
    <col min="14088" max="14088" width="12.140625" customWidth="1"/>
    <col min="14339" max="14339" width="7" customWidth="1"/>
    <col min="14340" max="14340" width="60.42578125" customWidth="1"/>
    <col min="14341" max="14341" width="12.7109375" customWidth="1"/>
    <col min="14342" max="14342" width="10.7109375" customWidth="1"/>
    <col min="14343" max="14343" width="0" hidden="1" customWidth="1"/>
    <col min="14344" max="14344" width="12.140625" customWidth="1"/>
    <col min="14595" max="14595" width="7" customWidth="1"/>
    <col min="14596" max="14596" width="60.42578125" customWidth="1"/>
    <col min="14597" max="14597" width="12.7109375" customWidth="1"/>
    <col min="14598" max="14598" width="10.7109375" customWidth="1"/>
    <col min="14599" max="14599" width="0" hidden="1" customWidth="1"/>
    <col min="14600" max="14600" width="12.140625" customWidth="1"/>
    <col min="14851" max="14851" width="7" customWidth="1"/>
    <col min="14852" max="14852" width="60.42578125" customWidth="1"/>
    <col min="14853" max="14853" width="12.7109375" customWidth="1"/>
    <col min="14854" max="14854" width="10.7109375" customWidth="1"/>
    <col min="14855" max="14855" width="0" hidden="1" customWidth="1"/>
    <col min="14856" max="14856" width="12.140625" customWidth="1"/>
    <col min="15107" max="15107" width="7" customWidth="1"/>
    <col min="15108" max="15108" width="60.42578125" customWidth="1"/>
    <col min="15109" max="15109" width="12.7109375" customWidth="1"/>
    <col min="15110" max="15110" width="10.7109375" customWidth="1"/>
    <col min="15111" max="15111" width="0" hidden="1" customWidth="1"/>
    <col min="15112" max="15112" width="12.140625" customWidth="1"/>
    <col min="15363" max="15363" width="7" customWidth="1"/>
    <col min="15364" max="15364" width="60.42578125" customWidth="1"/>
    <col min="15365" max="15365" width="12.7109375" customWidth="1"/>
    <col min="15366" max="15366" width="10.7109375" customWidth="1"/>
    <col min="15367" max="15367" width="0" hidden="1" customWidth="1"/>
    <col min="15368" max="15368" width="12.140625" customWidth="1"/>
    <col min="15619" max="15619" width="7" customWidth="1"/>
    <col min="15620" max="15620" width="60.42578125" customWidth="1"/>
    <col min="15621" max="15621" width="12.7109375" customWidth="1"/>
    <col min="15622" max="15622" width="10.7109375" customWidth="1"/>
    <col min="15623" max="15623" width="0" hidden="1" customWidth="1"/>
    <col min="15624" max="15624" width="12.140625" customWidth="1"/>
    <col min="15875" max="15875" width="7" customWidth="1"/>
    <col min="15876" max="15876" width="60.42578125" customWidth="1"/>
    <col min="15877" max="15877" width="12.7109375" customWidth="1"/>
    <col min="15878" max="15878" width="10.7109375" customWidth="1"/>
    <col min="15879" max="15879" width="0" hidden="1" customWidth="1"/>
    <col min="15880" max="15880" width="12.140625" customWidth="1"/>
    <col min="16131" max="16131" width="7" customWidth="1"/>
    <col min="16132" max="16132" width="60.42578125" customWidth="1"/>
    <col min="16133" max="16133" width="12.7109375" customWidth="1"/>
    <col min="16134" max="16134" width="10.7109375" customWidth="1"/>
    <col min="16135" max="16135" width="0" hidden="1" customWidth="1"/>
    <col min="16136" max="16136" width="12.140625" customWidth="1"/>
  </cols>
  <sheetData>
    <row r="1" spans="1:11" ht="25.5" x14ac:dyDescent="0.2">
      <c r="A1" s="182" t="s">
        <v>0</v>
      </c>
      <c r="B1" s="183" t="s">
        <v>243</v>
      </c>
      <c r="C1" s="184" t="s">
        <v>332</v>
      </c>
      <c r="D1" s="185" t="s">
        <v>333</v>
      </c>
      <c r="E1" s="703" t="s">
        <v>392</v>
      </c>
      <c r="F1" s="704" t="s">
        <v>397</v>
      </c>
      <c r="G1" s="671" t="s">
        <v>406</v>
      </c>
      <c r="H1" s="186" t="s">
        <v>334</v>
      </c>
    </row>
    <row r="2" spans="1:11" x14ac:dyDescent="0.2">
      <c r="A2" s="187"/>
      <c r="B2" s="2"/>
      <c r="C2" s="1"/>
      <c r="D2" s="3"/>
      <c r="E2" s="701"/>
      <c r="F2" s="702"/>
      <c r="G2" s="783"/>
      <c r="H2" s="188"/>
    </row>
    <row r="3" spans="1:11" x14ac:dyDescent="0.2">
      <c r="A3" s="189" t="s">
        <v>38</v>
      </c>
      <c r="B3" s="90" t="s">
        <v>1</v>
      </c>
      <c r="C3" s="91">
        <f>C4+C7+C11+C12</f>
        <v>67050</v>
      </c>
      <c r="D3" s="91">
        <f t="shared" ref="D3:G3" si="0">D4+D7+D11+D12</f>
        <v>0</v>
      </c>
      <c r="E3" s="91">
        <f>E4+E7+E11+E12</f>
        <v>0</v>
      </c>
      <c r="F3" s="91">
        <f t="shared" si="0"/>
        <v>0</v>
      </c>
      <c r="G3" s="91">
        <f t="shared" si="0"/>
        <v>3450</v>
      </c>
      <c r="H3" s="190">
        <f>SUM(C3:G3)</f>
        <v>70500</v>
      </c>
      <c r="I3" s="30"/>
      <c r="K3" t="s">
        <v>55</v>
      </c>
    </row>
    <row r="4" spans="1:11" x14ac:dyDescent="0.2">
      <c r="A4" s="217">
        <v>1.1000000000000001</v>
      </c>
      <c r="B4" s="4" t="s">
        <v>2</v>
      </c>
      <c r="C4" s="5">
        <f>C5+C6</f>
        <v>67050</v>
      </c>
      <c r="D4" s="5">
        <f>D5+D6</f>
        <v>0</v>
      </c>
      <c r="E4" s="5">
        <f>E5+E6</f>
        <v>0</v>
      </c>
      <c r="F4" s="5">
        <f>F5+F6</f>
        <v>0</v>
      </c>
      <c r="G4" s="5">
        <f>G5+G6</f>
        <v>3450</v>
      </c>
      <c r="H4" s="627">
        <f t="shared" ref="H4:H6" si="1">SUM(C4:G4)</f>
        <v>70500</v>
      </c>
    </row>
    <row r="5" spans="1:11" x14ac:dyDescent="0.2">
      <c r="A5" s="217" t="s">
        <v>3</v>
      </c>
      <c r="B5" s="4" t="s">
        <v>4</v>
      </c>
      <c r="C5" s="6">
        <v>51700</v>
      </c>
      <c r="D5" s="6"/>
      <c r="E5" s="594"/>
      <c r="F5" s="594"/>
      <c r="G5" s="594"/>
      <c r="H5" s="627">
        <f t="shared" si="1"/>
        <v>51700</v>
      </c>
    </row>
    <row r="6" spans="1:11" x14ac:dyDescent="0.2">
      <c r="A6" s="217" t="s">
        <v>5</v>
      </c>
      <c r="B6" s="4" t="s">
        <v>6</v>
      </c>
      <c r="C6" s="6">
        <v>15350</v>
      </c>
      <c r="D6" s="6"/>
      <c r="E6" s="594"/>
      <c r="F6" s="594"/>
      <c r="G6" s="594">
        <v>3450</v>
      </c>
      <c r="H6" s="627">
        <f t="shared" si="1"/>
        <v>18800</v>
      </c>
      <c r="I6" s="8"/>
    </row>
    <row r="7" spans="1:11" x14ac:dyDescent="0.2">
      <c r="A7" s="217">
        <v>1.2</v>
      </c>
      <c r="B7" s="4" t="s">
        <v>7</v>
      </c>
      <c r="C7" s="6">
        <f>C8+C9+C10</f>
        <v>0</v>
      </c>
      <c r="D7" s="6">
        <v>0</v>
      </c>
      <c r="E7" s="594"/>
      <c r="F7" s="594"/>
      <c r="G7" s="594"/>
      <c r="H7" s="792">
        <v>0</v>
      </c>
    </row>
    <row r="8" spans="1:11" x14ac:dyDescent="0.2">
      <c r="A8" s="217" t="s">
        <v>8</v>
      </c>
      <c r="B8" s="4" t="s">
        <v>9</v>
      </c>
      <c r="C8" s="6">
        <f>C9+C10</f>
        <v>0</v>
      </c>
      <c r="D8" s="6">
        <v>0</v>
      </c>
      <c r="E8" s="594"/>
      <c r="F8" s="594"/>
      <c r="G8" s="594"/>
      <c r="H8" s="193">
        <v>0</v>
      </c>
    </row>
    <row r="9" spans="1:11" x14ac:dyDescent="0.2">
      <c r="A9" s="217" t="s">
        <v>10</v>
      </c>
      <c r="B9" s="4" t="s">
        <v>11</v>
      </c>
      <c r="C9" s="6">
        <v>0</v>
      </c>
      <c r="D9" s="6">
        <v>0</v>
      </c>
      <c r="E9" s="594"/>
      <c r="F9" s="594"/>
      <c r="G9" s="594"/>
      <c r="H9" s="192">
        <v>0</v>
      </c>
    </row>
    <row r="10" spans="1:11" x14ac:dyDescent="0.2">
      <c r="A10" s="217" t="s">
        <v>12</v>
      </c>
      <c r="B10" s="4" t="s">
        <v>13</v>
      </c>
      <c r="C10" s="6">
        <v>0</v>
      </c>
      <c r="D10" s="6">
        <v>0</v>
      </c>
      <c r="E10" s="594"/>
      <c r="F10" s="594"/>
      <c r="G10" s="594"/>
      <c r="H10" s="192">
        <v>0</v>
      </c>
    </row>
    <row r="11" spans="1:11" x14ac:dyDescent="0.2">
      <c r="A11" s="217" t="s">
        <v>14</v>
      </c>
      <c r="B11" s="4" t="s">
        <v>15</v>
      </c>
      <c r="C11" s="7">
        <v>0</v>
      </c>
      <c r="D11" s="7">
        <v>0</v>
      </c>
      <c r="E11" s="592"/>
      <c r="F11" s="592"/>
      <c r="G11" s="592"/>
      <c r="H11" s="192">
        <v>0</v>
      </c>
    </row>
    <row r="12" spans="1:11" ht="13.5" thickBot="1" x14ac:dyDescent="0.25">
      <c r="A12" s="217" t="s">
        <v>16</v>
      </c>
      <c r="B12" s="4" t="s">
        <v>162</v>
      </c>
      <c r="C12" s="7">
        <v>0</v>
      </c>
      <c r="D12" s="7">
        <v>0</v>
      </c>
      <c r="E12" s="592"/>
      <c r="F12" s="592"/>
      <c r="G12" s="592"/>
      <c r="H12" s="192">
        <v>0</v>
      </c>
    </row>
    <row r="13" spans="1:11" ht="14.25" thickBot="1" x14ac:dyDescent="0.3">
      <c r="A13" s="151" t="s">
        <v>17</v>
      </c>
      <c r="B13" s="152" t="s">
        <v>194</v>
      </c>
      <c r="C13" s="149">
        <f>C14+C15+C16+C17+C18+C19+C20+C21+C22</f>
        <v>1084888</v>
      </c>
      <c r="D13" s="149">
        <f t="shared" ref="D13:H13" si="2">D14+D15+D16+D17+D18+D19+D20+D21+D22</f>
        <v>0</v>
      </c>
      <c r="E13" s="149">
        <f t="shared" si="2"/>
        <v>2345</v>
      </c>
      <c r="F13" s="149">
        <f t="shared" si="2"/>
        <v>7773</v>
      </c>
      <c r="G13" s="149">
        <f t="shared" si="2"/>
        <v>21329</v>
      </c>
      <c r="H13" s="149">
        <f t="shared" si="2"/>
        <v>1116335</v>
      </c>
    </row>
    <row r="14" spans="1:11" ht="13.5" thickBot="1" x14ac:dyDescent="0.25">
      <c r="A14" s="194" t="s">
        <v>20</v>
      </c>
      <c r="B14" s="12" t="s">
        <v>195</v>
      </c>
      <c r="C14" s="22">
        <v>159396</v>
      </c>
      <c r="D14" s="254"/>
      <c r="E14" s="626"/>
      <c r="F14" s="626"/>
      <c r="G14" s="666"/>
      <c r="H14" s="255">
        <f>SUM(C14:G14)</f>
        <v>159396</v>
      </c>
    </row>
    <row r="15" spans="1:11" ht="13.5" thickBot="1" x14ac:dyDescent="0.25">
      <c r="A15" s="194" t="s">
        <v>21</v>
      </c>
      <c r="B15" s="12" t="s">
        <v>143</v>
      </c>
      <c r="C15" s="22">
        <v>420071</v>
      </c>
      <c r="D15" s="254"/>
      <c r="E15" s="583"/>
      <c r="F15" s="583">
        <v>1674</v>
      </c>
      <c r="G15" s="666">
        <v>60936</v>
      </c>
      <c r="H15" s="255">
        <f t="shared" ref="H15:H20" si="3">SUM(C15:G15)</f>
        <v>482681</v>
      </c>
    </row>
    <row r="16" spans="1:11" ht="13.5" thickBot="1" x14ac:dyDescent="0.25">
      <c r="A16" s="194" t="s">
        <v>142</v>
      </c>
      <c r="B16" s="12" t="s">
        <v>144</v>
      </c>
      <c r="C16" s="22">
        <v>228178</v>
      </c>
      <c r="D16" s="254"/>
      <c r="E16" s="583"/>
      <c r="F16" s="583">
        <v>4575</v>
      </c>
      <c r="G16" s="666">
        <v>31341</v>
      </c>
      <c r="H16" s="255">
        <f t="shared" si="3"/>
        <v>264094</v>
      </c>
    </row>
    <row r="17" spans="1:8" ht="13.5" thickBot="1" x14ac:dyDescent="0.25">
      <c r="A17" s="194" t="s">
        <v>23</v>
      </c>
      <c r="B17" s="12" t="s">
        <v>196</v>
      </c>
      <c r="C17" s="22">
        <v>57704</v>
      </c>
      <c r="D17" s="254"/>
      <c r="E17" s="583"/>
      <c r="F17" s="583">
        <v>457</v>
      </c>
      <c r="G17" s="666">
        <v>-40</v>
      </c>
      <c r="H17" s="255">
        <f t="shared" si="3"/>
        <v>58121</v>
      </c>
    </row>
    <row r="18" spans="1:8" ht="13.5" thickBot="1" x14ac:dyDescent="0.25">
      <c r="A18" s="195" t="s">
        <v>24</v>
      </c>
      <c r="B18" s="12" t="s">
        <v>147</v>
      </c>
      <c r="C18" s="22">
        <v>17795</v>
      </c>
      <c r="D18" s="22"/>
      <c r="E18" s="252"/>
      <c r="F18" s="252"/>
      <c r="G18" s="252">
        <v>7844</v>
      </c>
      <c r="H18" s="255">
        <f t="shared" si="3"/>
        <v>25639</v>
      </c>
    </row>
    <row r="19" spans="1:8" x14ac:dyDescent="0.2">
      <c r="A19" s="195" t="s">
        <v>25</v>
      </c>
      <c r="B19" s="12" t="s">
        <v>288</v>
      </c>
      <c r="C19" s="22">
        <v>74877</v>
      </c>
      <c r="D19" s="22"/>
      <c r="E19" s="670"/>
      <c r="F19" s="252"/>
      <c r="G19" s="252">
        <v>-74877</v>
      </c>
      <c r="H19" s="255">
        <f t="shared" si="3"/>
        <v>0</v>
      </c>
    </row>
    <row r="20" spans="1:8" x14ac:dyDescent="0.2">
      <c r="A20" s="195" t="s">
        <v>180</v>
      </c>
      <c r="B20" s="12" t="s">
        <v>198</v>
      </c>
      <c r="C20" s="252">
        <v>0</v>
      </c>
      <c r="D20" s="252"/>
      <c r="E20" s="584"/>
      <c r="F20" s="584"/>
      <c r="G20" s="252">
        <v>1098</v>
      </c>
      <c r="H20" s="201">
        <f t="shared" si="3"/>
        <v>1098</v>
      </c>
    </row>
    <row r="21" spans="1:8" x14ac:dyDescent="0.2">
      <c r="A21" s="195" t="s">
        <v>181</v>
      </c>
      <c r="B21" s="12" t="s">
        <v>199</v>
      </c>
      <c r="C21" s="252">
        <v>0</v>
      </c>
      <c r="D21" s="252">
        <v>0</v>
      </c>
      <c r="E21" s="584"/>
      <c r="F21" s="584"/>
      <c r="G21" s="584"/>
      <c r="H21" s="253"/>
    </row>
    <row r="22" spans="1:8" x14ac:dyDescent="0.2">
      <c r="A22" s="195" t="s">
        <v>182</v>
      </c>
      <c r="B22" s="12" t="s">
        <v>200</v>
      </c>
      <c r="C22" s="252">
        <f>C23+C24+C25+C26+C27+C28+C29</f>
        <v>126867</v>
      </c>
      <c r="D22" s="252">
        <f t="shared" ref="D22:G22" si="4">D23+D24+D25+D26+D27+D28+D29</f>
        <v>0</v>
      </c>
      <c r="E22" s="252">
        <f t="shared" si="4"/>
        <v>2345</v>
      </c>
      <c r="F22" s="252">
        <f t="shared" si="4"/>
        <v>1067</v>
      </c>
      <c r="G22" s="252">
        <f t="shared" si="4"/>
        <v>-4973</v>
      </c>
      <c r="H22" s="252">
        <f>SUM(C22:G22)</f>
        <v>125306</v>
      </c>
    </row>
    <row r="23" spans="1:8" x14ac:dyDescent="0.2">
      <c r="A23" s="195" t="s">
        <v>183</v>
      </c>
      <c r="B23" s="12" t="s">
        <v>201</v>
      </c>
      <c r="C23" s="252"/>
      <c r="D23" s="252"/>
      <c r="E23" s="584"/>
      <c r="F23" s="584"/>
      <c r="G23" s="584"/>
      <c r="H23" s="253"/>
    </row>
    <row r="24" spans="1:8" x14ac:dyDescent="0.2">
      <c r="A24" s="195" t="s">
        <v>248</v>
      </c>
      <c r="B24" s="12" t="s">
        <v>202</v>
      </c>
      <c r="C24" s="252">
        <v>45780</v>
      </c>
      <c r="D24" s="252"/>
      <c r="E24" s="584"/>
      <c r="F24" s="584"/>
      <c r="G24" s="584">
        <v>1846</v>
      </c>
      <c r="H24" s="253">
        <f>SUM(C24:G24)</f>
        <v>47626</v>
      </c>
    </row>
    <row r="25" spans="1:8" x14ac:dyDescent="0.2">
      <c r="A25" s="195" t="s">
        <v>249</v>
      </c>
      <c r="B25" s="12" t="s">
        <v>203</v>
      </c>
      <c r="C25" s="252"/>
      <c r="D25" s="252"/>
      <c r="E25" s="584"/>
      <c r="F25" s="584"/>
      <c r="G25" s="584"/>
      <c r="H25" s="253"/>
    </row>
    <row r="26" spans="1:8" x14ac:dyDescent="0.2">
      <c r="A26" s="195" t="s">
        <v>250</v>
      </c>
      <c r="B26" s="12" t="s">
        <v>204</v>
      </c>
      <c r="C26" s="252">
        <v>2414</v>
      </c>
      <c r="D26" s="252"/>
      <c r="E26" s="584"/>
      <c r="F26" s="584"/>
      <c r="G26" s="584">
        <v>-627</v>
      </c>
      <c r="H26" s="253">
        <f>SUM(C26:G26)</f>
        <v>1787</v>
      </c>
    </row>
    <row r="27" spans="1:8" x14ac:dyDescent="0.2">
      <c r="A27" s="195" t="s">
        <v>251</v>
      </c>
      <c r="B27" s="12" t="s">
        <v>205</v>
      </c>
      <c r="C27" s="252"/>
      <c r="D27" s="252"/>
      <c r="E27" s="584"/>
      <c r="F27" s="584"/>
      <c r="G27" s="584"/>
      <c r="H27" s="253"/>
    </row>
    <row r="28" spans="1:8" x14ac:dyDescent="0.2">
      <c r="A28" s="195" t="s">
        <v>252</v>
      </c>
      <c r="B28" s="12" t="s">
        <v>206</v>
      </c>
      <c r="C28" s="252">
        <v>78673</v>
      </c>
      <c r="D28" s="252"/>
      <c r="E28" s="584">
        <v>2345</v>
      </c>
      <c r="F28" s="584">
        <v>1067</v>
      </c>
      <c r="G28" s="584">
        <v>-6192</v>
      </c>
      <c r="H28" s="253">
        <f>SUM(C28:G28)</f>
        <v>75893</v>
      </c>
    </row>
    <row r="29" spans="1:8" ht="13.5" thickBot="1" x14ac:dyDescent="0.25">
      <c r="A29" s="195" t="s">
        <v>253</v>
      </c>
      <c r="B29" s="12" t="s">
        <v>207</v>
      </c>
      <c r="C29" s="252"/>
      <c r="D29" s="252"/>
      <c r="E29" s="584"/>
      <c r="F29" s="584"/>
      <c r="G29" s="584"/>
      <c r="H29" s="253"/>
    </row>
    <row r="30" spans="1:8" ht="13.5" thickBot="1" x14ac:dyDescent="0.25">
      <c r="A30" s="180" t="s">
        <v>75</v>
      </c>
      <c r="B30" s="148" t="s">
        <v>184</v>
      </c>
      <c r="C30" s="256">
        <f>C31+C39</f>
        <v>133500</v>
      </c>
      <c r="D30" s="256">
        <f>D31+D39</f>
        <v>0</v>
      </c>
      <c r="E30" s="256">
        <f>E31+E39</f>
        <v>0</v>
      </c>
      <c r="F30" s="256">
        <f>F31+F39</f>
        <v>0</v>
      </c>
      <c r="G30" s="256">
        <f>G31+G39</f>
        <v>-2459</v>
      </c>
      <c r="H30" s="271">
        <f t="shared" ref="H30" si="5">H31+H39</f>
        <v>131041</v>
      </c>
    </row>
    <row r="31" spans="1:8" x14ac:dyDescent="0.2">
      <c r="A31" s="195">
        <v>3.1</v>
      </c>
      <c r="B31" s="11" t="s">
        <v>26</v>
      </c>
      <c r="C31" s="7">
        <f>C32+C33+C34+C35+C36+C37</f>
        <v>132000</v>
      </c>
      <c r="D31" s="7">
        <f>D32+D33+D34+D35+D36+D37</f>
        <v>0</v>
      </c>
      <c r="E31" s="7">
        <f t="shared" ref="E31:G31" si="6">E32+E33+E34+E35+E36+E37</f>
        <v>0</v>
      </c>
      <c r="F31" s="7">
        <f t="shared" si="6"/>
        <v>0</v>
      </c>
      <c r="G31" s="7">
        <f t="shared" si="6"/>
        <v>-2459</v>
      </c>
      <c r="H31" s="192">
        <f>H32+H33+H34+H35+H36+H37</f>
        <v>129541</v>
      </c>
    </row>
    <row r="32" spans="1:8" x14ac:dyDescent="0.2">
      <c r="A32" s="197" t="s">
        <v>186</v>
      </c>
      <c r="B32" s="17" t="s">
        <v>27</v>
      </c>
      <c r="C32" s="18">
        <v>10000</v>
      </c>
      <c r="D32" s="19"/>
      <c r="E32" s="585"/>
      <c r="F32" s="585"/>
      <c r="G32" s="585">
        <v>11391</v>
      </c>
      <c r="H32" s="198">
        <f>SUM(C32:G32)</f>
        <v>21391</v>
      </c>
    </row>
    <row r="33" spans="1:8" x14ac:dyDescent="0.2">
      <c r="A33" s="197" t="s">
        <v>187</v>
      </c>
      <c r="B33" s="17" t="s">
        <v>28</v>
      </c>
      <c r="C33" s="18">
        <v>0</v>
      </c>
      <c r="D33" s="19">
        <v>0</v>
      </c>
      <c r="E33" s="585"/>
      <c r="F33" s="585"/>
      <c r="G33" s="585"/>
      <c r="H33" s="198">
        <f t="shared" ref="H33:H41" si="7">SUM(C33:G33)</f>
        <v>0</v>
      </c>
    </row>
    <row r="34" spans="1:8" x14ac:dyDescent="0.2">
      <c r="A34" s="197" t="s">
        <v>188</v>
      </c>
      <c r="B34" s="17" t="s">
        <v>29</v>
      </c>
      <c r="C34" s="18">
        <v>11000</v>
      </c>
      <c r="D34" s="19"/>
      <c r="E34" s="585"/>
      <c r="F34" s="585"/>
      <c r="G34" s="585">
        <v>-500</v>
      </c>
      <c r="H34" s="198">
        <f t="shared" si="7"/>
        <v>10500</v>
      </c>
    </row>
    <row r="35" spans="1:8" x14ac:dyDescent="0.2">
      <c r="A35" s="197" t="s">
        <v>188</v>
      </c>
      <c r="B35" s="17" t="s">
        <v>30</v>
      </c>
      <c r="C35" s="18">
        <v>109000</v>
      </c>
      <c r="D35" s="19"/>
      <c r="E35" s="585"/>
      <c r="F35" s="585"/>
      <c r="G35" s="585">
        <v>-12000</v>
      </c>
      <c r="H35" s="198">
        <f t="shared" si="7"/>
        <v>97000</v>
      </c>
    </row>
    <row r="36" spans="1:8" x14ac:dyDescent="0.2">
      <c r="A36" s="197" t="s">
        <v>189</v>
      </c>
      <c r="B36" s="17" t="s">
        <v>31</v>
      </c>
      <c r="C36" s="18">
        <v>2000</v>
      </c>
      <c r="D36" s="19"/>
      <c r="E36" s="585"/>
      <c r="F36" s="585"/>
      <c r="G36" s="585">
        <v>-1350</v>
      </c>
      <c r="H36" s="198">
        <f t="shared" si="7"/>
        <v>650</v>
      </c>
    </row>
    <row r="37" spans="1:8" x14ac:dyDescent="0.2">
      <c r="A37" s="197" t="s">
        <v>190</v>
      </c>
      <c r="B37" s="17" t="s">
        <v>32</v>
      </c>
      <c r="C37" s="18"/>
      <c r="D37" s="18"/>
      <c r="E37" s="586"/>
      <c r="F37" s="18"/>
      <c r="G37" s="18"/>
      <c r="H37" s="198">
        <f t="shared" si="7"/>
        <v>0</v>
      </c>
    </row>
    <row r="38" spans="1:8" x14ac:dyDescent="0.2">
      <c r="A38" s="199" t="s">
        <v>191</v>
      </c>
      <c r="B38" s="16" t="s">
        <v>33</v>
      </c>
      <c r="C38" s="20">
        <v>0</v>
      </c>
      <c r="D38" s="21">
        <v>0</v>
      </c>
      <c r="E38" s="19"/>
      <c r="F38" s="19"/>
      <c r="G38" s="19"/>
      <c r="H38" s="198">
        <f t="shared" si="7"/>
        <v>0</v>
      </c>
    </row>
    <row r="39" spans="1:8" x14ac:dyDescent="0.2">
      <c r="A39" s="194">
        <v>3.2</v>
      </c>
      <c r="B39" s="12" t="s">
        <v>34</v>
      </c>
      <c r="C39" s="22">
        <v>1500</v>
      </c>
      <c r="D39" s="22">
        <f t="shared" ref="D39:F39" si="8">D40+D41</f>
        <v>0</v>
      </c>
      <c r="E39" s="22">
        <f t="shared" si="8"/>
        <v>0</v>
      </c>
      <c r="F39" s="22">
        <f t="shared" si="8"/>
        <v>0</v>
      </c>
      <c r="G39" s="252"/>
      <c r="H39" s="198">
        <f t="shared" si="7"/>
        <v>1500</v>
      </c>
    </row>
    <row r="40" spans="1:8" x14ac:dyDescent="0.2">
      <c r="A40" s="199" t="s">
        <v>192</v>
      </c>
      <c r="B40" s="16" t="s">
        <v>35</v>
      </c>
      <c r="C40" s="20">
        <v>200</v>
      </c>
      <c r="D40" s="21"/>
      <c r="E40" s="19"/>
      <c r="F40" s="19"/>
      <c r="G40" s="19"/>
      <c r="H40" s="198">
        <f t="shared" si="7"/>
        <v>200</v>
      </c>
    </row>
    <row r="41" spans="1:8" x14ac:dyDescent="0.2">
      <c r="A41" s="199" t="s">
        <v>193</v>
      </c>
      <c r="B41" s="16" t="s">
        <v>36</v>
      </c>
      <c r="C41" s="20">
        <v>1300</v>
      </c>
      <c r="D41" s="21"/>
      <c r="E41" s="19"/>
      <c r="F41" s="19"/>
      <c r="G41" s="19"/>
      <c r="H41" s="198">
        <f t="shared" si="7"/>
        <v>1300</v>
      </c>
    </row>
    <row r="42" spans="1:8" ht="13.5" thickBot="1" x14ac:dyDescent="0.25">
      <c r="A42" s="199">
        <v>3.3</v>
      </c>
      <c r="B42" s="16" t="s">
        <v>185</v>
      </c>
      <c r="C42" s="20"/>
      <c r="D42" s="21"/>
      <c r="E42" s="587"/>
      <c r="F42" s="587"/>
      <c r="G42" s="587"/>
      <c r="H42" s="200"/>
    </row>
    <row r="43" spans="1:8" ht="13.5" thickBot="1" x14ac:dyDescent="0.25">
      <c r="A43" s="321" t="s">
        <v>145</v>
      </c>
      <c r="B43" s="148" t="s">
        <v>18</v>
      </c>
      <c r="C43" s="173">
        <f>C44+C48+C49+C50+C51+C52+C53</f>
        <v>133262</v>
      </c>
      <c r="D43" s="173">
        <f t="shared" ref="D43:H43" si="9">D44+D48+D49+D50+D51+D52+D53</f>
        <v>0</v>
      </c>
      <c r="E43" s="173">
        <f t="shared" si="9"/>
        <v>0</v>
      </c>
      <c r="F43" s="173">
        <f t="shared" si="9"/>
        <v>0</v>
      </c>
      <c r="G43" s="173">
        <f t="shared" si="9"/>
        <v>-62362</v>
      </c>
      <c r="H43" s="174">
        <f t="shared" si="9"/>
        <v>70900</v>
      </c>
    </row>
    <row r="44" spans="1:8" x14ac:dyDescent="0.2">
      <c r="A44" s="217">
        <v>4.0999999999999996</v>
      </c>
      <c r="B44" s="11" t="s">
        <v>19</v>
      </c>
      <c r="C44" s="13">
        <f>C45+C46+C47</f>
        <v>58850</v>
      </c>
      <c r="D44" s="13">
        <f t="shared" ref="D44:H44" si="10">D45+D46+D47</f>
        <v>0</v>
      </c>
      <c r="E44" s="13">
        <f t="shared" si="10"/>
        <v>0</v>
      </c>
      <c r="F44" s="13">
        <f t="shared" si="10"/>
        <v>0</v>
      </c>
      <c r="G44" s="13">
        <f t="shared" si="10"/>
        <v>0</v>
      </c>
      <c r="H44" s="202">
        <f t="shared" si="10"/>
        <v>58850</v>
      </c>
    </row>
    <row r="45" spans="1:8" x14ac:dyDescent="0.2">
      <c r="A45" s="217" t="s">
        <v>254</v>
      </c>
      <c r="B45" s="12" t="s">
        <v>172</v>
      </c>
      <c r="C45" s="146">
        <v>45000</v>
      </c>
      <c r="D45" s="14"/>
      <c r="E45" s="7"/>
      <c r="F45" s="7"/>
      <c r="G45" s="263"/>
      <c r="H45" s="193">
        <v>45000</v>
      </c>
    </row>
    <row r="46" spans="1:8" x14ac:dyDescent="0.2">
      <c r="A46" s="217" t="s">
        <v>255</v>
      </c>
      <c r="B46" s="12" t="s">
        <v>173</v>
      </c>
      <c r="C46" s="13">
        <v>2000</v>
      </c>
      <c r="D46" s="15">
        <v>0</v>
      </c>
      <c r="E46" s="588"/>
      <c r="F46" s="588"/>
      <c r="G46" s="588"/>
      <c r="H46" s="193">
        <v>2000</v>
      </c>
    </row>
    <row r="47" spans="1:8" x14ac:dyDescent="0.2">
      <c r="A47" s="217" t="s">
        <v>256</v>
      </c>
      <c r="B47" s="12" t="s">
        <v>174</v>
      </c>
      <c r="C47" s="13">
        <v>11850</v>
      </c>
      <c r="D47" s="15"/>
      <c r="E47" s="588"/>
      <c r="F47" s="588"/>
      <c r="G47" s="588"/>
      <c r="H47" s="193">
        <v>11850</v>
      </c>
    </row>
    <row r="48" spans="1:8" x14ac:dyDescent="0.2">
      <c r="A48" s="217">
        <v>4.2</v>
      </c>
      <c r="B48" s="12" t="s">
        <v>175</v>
      </c>
      <c r="C48" s="13">
        <v>9550</v>
      </c>
      <c r="D48" s="15"/>
      <c r="E48" s="588"/>
      <c r="F48" s="588"/>
      <c r="G48" s="588"/>
      <c r="H48" s="193">
        <v>9550</v>
      </c>
    </row>
    <row r="49" spans="1:8" x14ac:dyDescent="0.2">
      <c r="A49" s="217">
        <v>4.3</v>
      </c>
      <c r="B49" s="12" t="s">
        <v>176</v>
      </c>
      <c r="C49" s="12"/>
      <c r="D49" s="15"/>
      <c r="E49" s="588"/>
      <c r="F49" s="588"/>
      <c r="G49" s="588"/>
      <c r="H49" s="193"/>
    </row>
    <row r="50" spans="1:8" x14ac:dyDescent="0.2">
      <c r="A50" s="217">
        <v>4.4000000000000004</v>
      </c>
      <c r="B50" s="11" t="s">
        <v>22</v>
      </c>
      <c r="C50" s="13">
        <v>2500</v>
      </c>
      <c r="D50" s="13"/>
      <c r="E50" s="589"/>
      <c r="F50" s="589"/>
      <c r="G50" s="589"/>
      <c r="H50" s="202">
        <v>2500</v>
      </c>
    </row>
    <row r="51" spans="1:8" x14ac:dyDescent="0.2">
      <c r="A51" s="217">
        <v>4.5</v>
      </c>
      <c r="B51" s="11" t="s">
        <v>177</v>
      </c>
      <c r="C51" s="13">
        <v>62362</v>
      </c>
      <c r="D51" s="13"/>
      <c r="E51" s="589"/>
      <c r="F51" s="589"/>
      <c r="G51" s="589">
        <v>-62362</v>
      </c>
      <c r="H51" s="202">
        <f>SUM(C51:G51)</f>
        <v>0</v>
      </c>
    </row>
    <row r="52" spans="1:8" x14ac:dyDescent="0.2">
      <c r="A52" s="217">
        <v>4.5999999999999996</v>
      </c>
      <c r="B52" s="11" t="s">
        <v>178</v>
      </c>
      <c r="C52" s="13"/>
      <c r="D52" s="13"/>
      <c r="E52" s="589"/>
      <c r="F52" s="589"/>
      <c r="G52" s="589"/>
      <c r="H52" s="202"/>
    </row>
    <row r="53" spans="1:8" x14ac:dyDescent="0.2">
      <c r="A53" s="217">
        <v>4.7</v>
      </c>
      <c r="B53" s="11" t="s">
        <v>179</v>
      </c>
      <c r="C53" s="13"/>
      <c r="D53" s="13"/>
      <c r="E53" s="589"/>
      <c r="F53" s="589"/>
      <c r="G53" s="589"/>
      <c r="H53" s="202"/>
    </row>
    <row r="54" spans="1:8" ht="13.5" x14ac:dyDescent="0.25">
      <c r="A54" s="230" t="s">
        <v>37</v>
      </c>
      <c r="B54" s="94" t="s">
        <v>257</v>
      </c>
      <c r="C54" s="95">
        <f t="shared" ref="C54:H54" si="11">C3+C13+C30+C43</f>
        <v>1418700</v>
      </c>
      <c r="D54" s="95">
        <f t="shared" si="11"/>
        <v>0</v>
      </c>
      <c r="E54" s="95">
        <f t="shared" si="11"/>
        <v>2345</v>
      </c>
      <c r="F54" s="95">
        <f t="shared" si="11"/>
        <v>7773</v>
      </c>
      <c r="G54" s="95">
        <f t="shared" si="11"/>
        <v>-40042</v>
      </c>
      <c r="H54" s="203">
        <f t="shared" si="11"/>
        <v>1388776</v>
      </c>
    </row>
    <row r="55" spans="1:8" x14ac:dyDescent="0.2">
      <c r="A55" s="204" t="s">
        <v>146</v>
      </c>
      <c r="B55" s="96" t="s">
        <v>39</v>
      </c>
      <c r="C55" s="97">
        <f t="shared" ref="C55:H55" si="12">C56+C57</f>
        <v>0</v>
      </c>
      <c r="D55" s="97">
        <f t="shared" si="12"/>
        <v>0</v>
      </c>
      <c r="E55" s="97">
        <f t="shared" si="12"/>
        <v>0</v>
      </c>
      <c r="F55" s="97">
        <f t="shared" si="12"/>
        <v>0</v>
      </c>
      <c r="G55" s="97">
        <f t="shared" si="12"/>
        <v>0</v>
      </c>
      <c r="H55" s="205">
        <f t="shared" si="12"/>
        <v>0</v>
      </c>
    </row>
    <row r="56" spans="1:8" x14ac:dyDescent="0.2">
      <c r="A56" s="206">
        <v>5.0999999999999996</v>
      </c>
      <c r="B56" s="12" t="s">
        <v>40</v>
      </c>
      <c r="C56" s="23">
        <v>0</v>
      </c>
      <c r="D56" s="23">
        <v>0</v>
      </c>
      <c r="E56" s="591"/>
      <c r="F56" s="591"/>
      <c r="G56" s="591"/>
      <c r="H56" s="125">
        <v>0</v>
      </c>
    </row>
    <row r="57" spans="1:8" x14ac:dyDescent="0.2">
      <c r="A57" s="195">
        <v>5.2</v>
      </c>
      <c r="B57" s="12" t="s">
        <v>41</v>
      </c>
      <c r="C57" s="7">
        <f>C58+C61+C62</f>
        <v>0</v>
      </c>
      <c r="D57" s="7">
        <v>0</v>
      </c>
      <c r="E57" s="592"/>
      <c r="F57" s="592"/>
      <c r="G57" s="592"/>
      <c r="H57" s="192">
        <f>SUM(C57:D57)</f>
        <v>0</v>
      </c>
    </row>
    <row r="58" spans="1:8" x14ac:dyDescent="0.2">
      <c r="A58" s="195">
        <v>5.3</v>
      </c>
      <c r="B58" s="12" t="s">
        <v>42</v>
      </c>
      <c r="C58" s="7">
        <f>C59+C60</f>
        <v>0</v>
      </c>
      <c r="D58" s="7">
        <f>D59+D60</f>
        <v>0</v>
      </c>
      <c r="E58" s="592"/>
      <c r="F58" s="592"/>
      <c r="G58" s="592"/>
      <c r="H58" s="192">
        <f>H59+H60</f>
        <v>0</v>
      </c>
    </row>
    <row r="59" spans="1:8" x14ac:dyDescent="0.2">
      <c r="A59" s="195" t="s">
        <v>258</v>
      </c>
      <c r="B59" s="12" t="s">
        <v>43</v>
      </c>
      <c r="C59" s="7">
        <v>0</v>
      </c>
      <c r="D59" s="7">
        <v>0</v>
      </c>
      <c r="E59" s="592"/>
      <c r="F59" s="592"/>
      <c r="G59" s="592"/>
      <c r="H59" s="192">
        <v>0</v>
      </c>
    </row>
    <row r="60" spans="1:8" x14ac:dyDescent="0.2">
      <c r="A60" s="195" t="s">
        <v>259</v>
      </c>
      <c r="B60" s="12" t="s">
        <v>44</v>
      </c>
      <c r="C60" s="7">
        <v>0</v>
      </c>
      <c r="D60" s="7">
        <v>0</v>
      </c>
      <c r="E60" s="592"/>
      <c r="F60" s="592"/>
      <c r="G60" s="592"/>
      <c r="H60" s="192">
        <v>0</v>
      </c>
    </row>
    <row r="61" spans="1:8" x14ac:dyDescent="0.2">
      <c r="A61" s="195">
        <v>5.4</v>
      </c>
      <c r="B61" s="12" t="s">
        <v>45</v>
      </c>
      <c r="C61" s="7">
        <v>0</v>
      </c>
      <c r="D61" s="7">
        <v>0</v>
      </c>
      <c r="E61" s="592"/>
      <c r="F61" s="592"/>
      <c r="G61" s="592"/>
      <c r="H61" s="192">
        <v>0</v>
      </c>
    </row>
    <row r="62" spans="1:8" ht="12.75" customHeight="1" x14ac:dyDescent="0.2">
      <c r="A62" s="207">
        <v>5.5</v>
      </c>
      <c r="B62" s="24" t="s">
        <v>46</v>
      </c>
      <c r="C62" s="9">
        <v>0</v>
      </c>
      <c r="D62" s="9">
        <v>0</v>
      </c>
      <c r="E62" s="592"/>
      <c r="F62" s="592"/>
      <c r="G62" s="592"/>
      <c r="H62" s="192">
        <v>0</v>
      </c>
    </row>
    <row r="63" spans="1:8" x14ac:dyDescent="0.2">
      <c r="A63" s="204" t="s">
        <v>148</v>
      </c>
      <c r="B63" s="98" t="s">
        <v>208</v>
      </c>
      <c r="C63" s="31">
        <f>C64</f>
        <v>311243</v>
      </c>
      <c r="D63" s="31">
        <f t="shared" ref="D63:H63" si="13">D64</f>
        <v>730062</v>
      </c>
      <c r="E63" s="31">
        <f t="shared" si="13"/>
        <v>-142798</v>
      </c>
      <c r="F63" s="31">
        <f t="shared" si="13"/>
        <v>-97536</v>
      </c>
      <c r="G63" s="31">
        <f t="shared" si="13"/>
        <v>-305388</v>
      </c>
      <c r="H63" s="31">
        <f t="shared" si="13"/>
        <v>495583</v>
      </c>
    </row>
    <row r="64" spans="1:8" x14ac:dyDescent="0.2">
      <c r="A64" s="209">
        <v>6.1</v>
      </c>
      <c r="B64" s="4" t="s">
        <v>209</v>
      </c>
      <c r="C64" s="5">
        <f>C65+C66</f>
        <v>311243</v>
      </c>
      <c r="D64" s="5">
        <f>D65+D66</f>
        <v>730062</v>
      </c>
      <c r="E64" s="5">
        <f>E65+E66</f>
        <v>-142798</v>
      </c>
      <c r="F64" s="5">
        <f>F65+F66</f>
        <v>-97536</v>
      </c>
      <c r="G64" s="5">
        <f>G65+G66</f>
        <v>-305388</v>
      </c>
      <c r="H64" s="191">
        <f>SUM(C64:G64)</f>
        <v>495583</v>
      </c>
    </row>
    <row r="65" spans="1:8" x14ac:dyDescent="0.2">
      <c r="A65" s="209">
        <v>6.2</v>
      </c>
      <c r="B65" s="4" t="s">
        <v>210</v>
      </c>
      <c r="C65" s="15">
        <v>0</v>
      </c>
      <c r="D65" s="15"/>
      <c r="E65" s="588"/>
      <c r="F65" s="588"/>
      <c r="G65" s="588"/>
      <c r="H65" s="191">
        <f t="shared" ref="H65:H68" si="14">SUM(C65:G65)</f>
        <v>0</v>
      </c>
    </row>
    <row r="66" spans="1:8" ht="12" customHeight="1" x14ac:dyDescent="0.2">
      <c r="A66" s="209">
        <v>6.3</v>
      </c>
      <c r="B66" s="4" t="s">
        <v>211</v>
      </c>
      <c r="C66" s="15">
        <f>C67+C68+C69+C70</f>
        <v>311243</v>
      </c>
      <c r="D66" s="15">
        <f t="shared" ref="D66:G66" si="15">D67+D68+D69+D70</f>
        <v>730062</v>
      </c>
      <c r="E66" s="15">
        <f t="shared" si="15"/>
        <v>-142798</v>
      </c>
      <c r="F66" s="15">
        <f t="shared" si="15"/>
        <v>-97536</v>
      </c>
      <c r="G66" s="15">
        <f t="shared" si="15"/>
        <v>-305388</v>
      </c>
      <c r="H66" s="191">
        <f t="shared" si="14"/>
        <v>495583</v>
      </c>
    </row>
    <row r="67" spans="1:8" x14ac:dyDescent="0.2">
      <c r="A67" s="211" t="s">
        <v>260</v>
      </c>
      <c r="B67" s="27" t="s">
        <v>212</v>
      </c>
      <c r="C67" s="15">
        <v>311243</v>
      </c>
      <c r="D67" s="15">
        <v>303578</v>
      </c>
      <c r="E67" s="588">
        <v>-142798</v>
      </c>
      <c r="F67" s="588">
        <v>-97536</v>
      </c>
      <c r="G67" s="588"/>
      <c r="H67" s="191">
        <f t="shared" si="14"/>
        <v>374487</v>
      </c>
    </row>
    <row r="68" spans="1:8" x14ac:dyDescent="0.2">
      <c r="A68" s="209" t="s">
        <v>261</v>
      </c>
      <c r="B68" s="4" t="s">
        <v>203</v>
      </c>
      <c r="C68" s="15">
        <v>0</v>
      </c>
      <c r="D68" s="15">
        <v>426484</v>
      </c>
      <c r="E68" s="588"/>
      <c r="F68" s="588"/>
      <c r="G68" s="588">
        <v>-305388</v>
      </c>
      <c r="H68" s="191">
        <f t="shared" si="14"/>
        <v>121096</v>
      </c>
    </row>
    <row r="69" spans="1:8" x14ac:dyDescent="0.2">
      <c r="A69" s="209" t="s">
        <v>262</v>
      </c>
      <c r="B69" s="4" t="s">
        <v>213</v>
      </c>
      <c r="C69" s="15">
        <v>0</v>
      </c>
      <c r="D69" s="15"/>
      <c r="E69" s="588"/>
      <c r="F69" s="588"/>
      <c r="G69" s="588"/>
      <c r="H69" s="212">
        <v>0</v>
      </c>
    </row>
    <row r="70" spans="1:8" ht="13.5" thickBot="1" x14ac:dyDescent="0.25">
      <c r="A70" s="209" t="s">
        <v>263</v>
      </c>
      <c r="B70" s="4" t="s">
        <v>214</v>
      </c>
      <c r="C70" s="15"/>
      <c r="D70" s="15"/>
      <c r="E70" s="588"/>
      <c r="F70" s="588"/>
      <c r="G70" s="588"/>
      <c r="H70" s="210"/>
    </row>
    <row r="71" spans="1:8" ht="13.5" thickBot="1" x14ac:dyDescent="0.25">
      <c r="A71" s="162" t="s">
        <v>149</v>
      </c>
      <c r="B71" s="155" t="s">
        <v>215</v>
      </c>
      <c r="C71" s="153">
        <f>C72+C73+C74+C75</f>
        <v>0</v>
      </c>
      <c r="D71" s="153">
        <f t="shared" ref="D71:H71" si="16">D72+D73+D74+D75</f>
        <v>0</v>
      </c>
      <c r="E71" s="153">
        <f t="shared" si="16"/>
        <v>0</v>
      </c>
      <c r="F71" s="153">
        <f t="shared" si="16"/>
        <v>0</v>
      </c>
      <c r="G71" s="621"/>
      <c r="H71" s="154">
        <f t="shared" si="16"/>
        <v>0</v>
      </c>
    </row>
    <row r="72" spans="1:8" x14ac:dyDescent="0.2">
      <c r="A72" s="209">
        <v>7.1</v>
      </c>
      <c r="B72" s="4" t="s">
        <v>216</v>
      </c>
      <c r="C72" s="15"/>
      <c r="D72" s="15"/>
      <c r="E72" s="588"/>
      <c r="F72" s="588"/>
      <c r="G72" s="588"/>
      <c r="H72" s="212">
        <v>0</v>
      </c>
    </row>
    <row r="73" spans="1:8" x14ac:dyDescent="0.2">
      <c r="A73" s="209">
        <v>7.2</v>
      </c>
      <c r="B73" s="4" t="s">
        <v>217</v>
      </c>
      <c r="C73" s="15"/>
      <c r="D73" s="6"/>
      <c r="E73" s="594"/>
      <c r="F73" s="594"/>
      <c r="G73" s="594"/>
      <c r="H73" s="192"/>
    </row>
    <row r="74" spans="1:8" x14ac:dyDescent="0.2">
      <c r="A74" s="209">
        <v>7.3</v>
      </c>
      <c r="B74" s="4" t="s">
        <v>218</v>
      </c>
      <c r="C74" s="15"/>
      <c r="D74" s="6"/>
      <c r="E74" s="594"/>
      <c r="F74" s="594"/>
      <c r="G74" s="594"/>
      <c r="H74" s="192"/>
    </row>
    <row r="75" spans="1:8" ht="13.5" thickBot="1" x14ac:dyDescent="0.25">
      <c r="A75" s="209">
        <v>7.4</v>
      </c>
      <c r="B75" s="4" t="s">
        <v>219</v>
      </c>
      <c r="C75" s="15"/>
      <c r="D75" s="6"/>
      <c r="E75" s="594"/>
      <c r="F75" s="594"/>
      <c r="G75" s="594"/>
      <c r="H75" s="192"/>
    </row>
    <row r="76" spans="1:8" ht="13.5" thickBot="1" x14ac:dyDescent="0.25">
      <c r="A76" s="162" t="s">
        <v>150</v>
      </c>
      <c r="B76" s="155" t="s">
        <v>220</v>
      </c>
      <c r="C76" s="257">
        <f>C77+C78+C79</f>
        <v>0</v>
      </c>
      <c r="D76" s="257">
        <f t="shared" ref="D76:H76" si="17">D77+D78+D79</f>
        <v>0</v>
      </c>
      <c r="E76" s="257">
        <f t="shared" si="17"/>
        <v>0</v>
      </c>
      <c r="F76" s="257">
        <f t="shared" si="17"/>
        <v>0</v>
      </c>
      <c r="G76" s="257"/>
      <c r="H76" s="257">
        <f t="shared" si="17"/>
        <v>0</v>
      </c>
    </row>
    <row r="77" spans="1:8" x14ac:dyDescent="0.2">
      <c r="A77" s="209">
        <v>8.1</v>
      </c>
      <c r="B77" s="4" t="s">
        <v>221</v>
      </c>
      <c r="C77" s="15"/>
      <c r="D77" s="6"/>
      <c r="E77" s="594"/>
      <c r="F77" s="594"/>
      <c r="G77" s="594"/>
      <c r="H77" s="213"/>
    </row>
    <row r="78" spans="1:8" x14ac:dyDescent="0.2">
      <c r="A78" s="209">
        <v>8.1999999999999993</v>
      </c>
      <c r="B78" s="4" t="s">
        <v>222</v>
      </c>
      <c r="C78" s="15">
        <v>0</v>
      </c>
      <c r="D78" s="6"/>
      <c r="E78" s="594"/>
      <c r="F78" s="594"/>
      <c r="G78" s="594"/>
      <c r="H78" s="192"/>
    </row>
    <row r="79" spans="1:8" ht="13.5" thickBot="1" x14ac:dyDescent="0.25">
      <c r="A79" s="209">
        <v>8.3000000000000007</v>
      </c>
      <c r="B79" s="4" t="s">
        <v>223</v>
      </c>
      <c r="C79" s="15"/>
      <c r="D79" s="6"/>
      <c r="E79" s="594"/>
      <c r="F79" s="594"/>
      <c r="G79" s="594"/>
      <c r="H79" s="214"/>
    </row>
    <row r="80" spans="1:8" ht="14.25" thickBot="1" x14ac:dyDescent="0.3">
      <c r="A80" s="157" t="s">
        <v>47</v>
      </c>
      <c r="B80" s="156" t="s">
        <v>264</v>
      </c>
      <c r="C80" s="158">
        <f>C55+C63+C71+C76</f>
        <v>311243</v>
      </c>
      <c r="D80" s="158">
        <f t="shared" ref="D80:H80" si="18">D55+D63+D71+D76</f>
        <v>730062</v>
      </c>
      <c r="E80" s="158">
        <f t="shared" si="18"/>
        <v>-142798</v>
      </c>
      <c r="F80" s="158">
        <f t="shared" si="18"/>
        <v>-97536</v>
      </c>
      <c r="G80" s="158">
        <f t="shared" si="18"/>
        <v>-305388</v>
      </c>
      <c r="H80" s="158">
        <f t="shared" si="18"/>
        <v>495583</v>
      </c>
    </row>
    <row r="81" spans="1:16" ht="14.25" thickBot="1" x14ac:dyDescent="0.3">
      <c r="A81" s="157"/>
      <c r="B81" s="289" t="s">
        <v>154</v>
      </c>
      <c r="C81" s="158">
        <f>C54+C80</f>
        <v>1729943</v>
      </c>
      <c r="D81" s="158">
        <f t="shared" ref="D81:H81" si="19">D54+D80</f>
        <v>730062</v>
      </c>
      <c r="E81" s="158">
        <f t="shared" si="19"/>
        <v>-140453</v>
      </c>
      <c r="F81" s="158">
        <f t="shared" si="19"/>
        <v>-89763</v>
      </c>
      <c r="G81" s="158">
        <f t="shared" si="19"/>
        <v>-345430</v>
      </c>
      <c r="H81" s="158">
        <f t="shared" si="19"/>
        <v>1884359</v>
      </c>
    </row>
    <row r="82" spans="1:16" ht="13.5" thickBot="1" x14ac:dyDescent="0.25">
      <c r="A82" s="258" t="s">
        <v>151</v>
      </c>
      <c r="B82" s="181" t="s">
        <v>224</v>
      </c>
      <c r="C82" s="259">
        <f>C83+C84+C85+C86</f>
        <v>641918</v>
      </c>
      <c r="D82" s="259">
        <f t="shared" ref="D82:H82" si="20">D83+D84+D85+D86</f>
        <v>43208</v>
      </c>
      <c r="E82" s="259">
        <f t="shared" si="20"/>
        <v>0</v>
      </c>
      <c r="F82" s="259">
        <f t="shared" si="20"/>
        <v>0</v>
      </c>
      <c r="G82" s="259">
        <f t="shared" si="20"/>
        <v>0</v>
      </c>
      <c r="H82" s="272">
        <f t="shared" si="20"/>
        <v>685126</v>
      </c>
    </row>
    <row r="83" spans="1:16" x14ac:dyDescent="0.2">
      <c r="A83" s="195">
        <v>9.1</v>
      </c>
      <c r="B83" s="161" t="s">
        <v>50</v>
      </c>
      <c r="C83" s="7">
        <v>13695</v>
      </c>
      <c r="D83" s="7">
        <v>615</v>
      </c>
      <c r="E83" s="592"/>
      <c r="F83" s="592"/>
      <c r="G83" s="592"/>
      <c r="H83" s="212">
        <f>SUM(C83:G83)</f>
        <v>14310</v>
      </c>
    </row>
    <row r="84" spans="1:16" x14ac:dyDescent="0.2">
      <c r="A84" s="195">
        <v>9.1999999999999993</v>
      </c>
      <c r="B84" s="161" t="s">
        <v>51</v>
      </c>
      <c r="C84" s="15">
        <v>0</v>
      </c>
      <c r="D84" s="15">
        <v>0</v>
      </c>
      <c r="E84" s="588"/>
      <c r="F84" s="588"/>
      <c r="G84" s="588"/>
      <c r="H84" s="193">
        <v>0</v>
      </c>
    </row>
    <row r="85" spans="1:16" x14ac:dyDescent="0.2">
      <c r="A85" s="217">
        <v>9.3000000000000007</v>
      </c>
      <c r="B85" s="161" t="s">
        <v>52</v>
      </c>
      <c r="C85" s="7">
        <v>0</v>
      </c>
      <c r="D85" s="7"/>
      <c r="E85" s="592"/>
      <c r="F85" s="592"/>
      <c r="G85" s="592"/>
      <c r="H85" s="192"/>
    </row>
    <row r="86" spans="1:16" ht="13.5" thickBot="1" x14ac:dyDescent="0.25">
      <c r="A86" s="195">
        <v>9.4</v>
      </c>
      <c r="B86" s="161" t="s">
        <v>53</v>
      </c>
      <c r="C86" s="15">
        <v>628223</v>
      </c>
      <c r="D86" s="6">
        <v>42593</v>
      </c>
      <c r="E86" s="594"/>
      <c r="F86" s="594"/>
      <c r="G86" s="594"/>
      <c r="H86" s="193">
        <f>SUM(C86:G86)</f>
        <v>670816</v>
      </c>
    </row>
    <row r="87" spans="1:16" ht="13.5" thickBot="1" x14ac:dyDescent="0.25">
      <c r="A87" s="175" t="s">
        <v>152</v>
      </c>
      <c r="B87" s="168" t="s">
        <v>225</v>
      </c>
      <c r="C87" s="260">
        <f>C88+C89+C90</f>
        <v>0</v>
      </c>
      <c r="D87" s="260">
        <f t="shared" ref="D87:H87" si="21">D88+D89+D90</f>
        <v>0</v>
      </c>
      <c r="E87" s="260">
        <f t="shared" si="21"/>
        <v>0</v>
      </c>
      <c r="F87" s="260">
        <f t="shared" si="21"/>
        <v>0</v>
      </c>
      <c r="G87" s="260">
        <f t="shared" si="21"/>
        <v>0</v>
      </c>
      <c r="H87" s="260">
        <f t="shared" si="21"/>
        <v>0</v>
      </c>
    </row>
    <row r="88" spans="1:16" ht="12.75" customHeight="1" x14ac:dyDescent="0.25">
      <c r="A88" s="218">
        <v>10.1</v>
      </c>
      <c r="B88" s="164" t="s">
        <v>226</v>
      </c>
      <c r="C88" s="165"/>
      <c r="D88" s="165"/>
      <c r="E88" s="597"/>
      <c r="F88" s="597"/>
      <c r="G88" s="597"/>
      <c r="H88" s="219"/>
    </row>
    <row r="89" spans="1:16" x14ac:dyDescent="0.2">
      <c r="A89" s="220">
        <v>10.199999999999999</v>
      </c>
      <c r="B89" s="4" t="s">
        <v>227</v>
      </c>
      <c r="C89" s="15">
        <v>0</v>
      </c>
      <c r="D89" s="6">
        <v>0</v>
      </c>
      <c r="E89" s="594"/>
      <c r="F89" s="594"/>
      <c r="G89" s="594"/>
      <c r="H89" s="193">
        <v>0</v>
      </c>
      <c r="I89" s="30"/>
    </row>
    <row r="90" spans="1:16" ht="13.5" thickBot="1" x14ac:dyDescent="0.25">
      <c r="A90" s="220">
        <v>10.3</v>
      </c>
      <c r="B90" s="177" t="s">
        <v>228</v>
      </c>
      <c r="C90" s="166"/>
      <c r="D90" s="167"/>
      <c r="E90" s="598"/>
      <c r="F90" s="598"/>
      <c r="G90" s="598"/>
      <c r="H90" s="221"/>
      <c r="I90" s="30"/>
    </row>
    <row r="91" spans="1:16" ht="13.5" thickBot="1" x14ac:dyDescent="0.25">
      <c r="A91" s="176" t="s">
        <v>153</v>
      </c>
      <c r="B91" s="169" t="s">
        <v>276</v>
      </c>
      <c r="C91" s="261">
        <f>C92+C93+C94</f>
        <v>200436</v>
      </c>
      <c r="D91" s="261">
        <f t="shared" ref="D91:H91" si="22">D92+D93+D94</f>
        <v>-615</v>
      </c>
      <c r="E91" s="261">
        <f t="shared" si="22"/>
        <v>2345</v>
      </c>
      <c r="F91" s="261">
        <f t="shared" si="22"/>
        <v>1631</v>
      </c>
      <c r="G91" s="261">
        <f t="shared" si="22"/>
        <v>16075</v>
      </c>
      <c r="H91" s="261">
        <f t="shared" si="22"/>
        <v>219872</v>
      </c>
      <c r="I91" s="30"/>
    </row>
    <row r="92" spans="1:16" x14ac:dyDescent="0.2">
      <c r="A92" s="220">
        <v>11.1</v>
      </c>
      <c r="B92" s="4" t="s">
        <v>229</v>
      </c>
      <c r="C92" s="285"/>
      <c r="D92" s="285"/>
      <c r="E92" s="599"/>
      <c r="F92" s="599"/>
      <c r="G92" s="599"/>
      <c r="H92" s="286"/>
      <c r="I92" s="30"/>
    </row>
    <row r="93" spans="1:16" x14ac:dyDescent="0.2">
      <c r="A93" s="220">
        <v>11.2</v>
      </c>
      <c r="B93" s="4" t="s">
        <v>230</v>
      </c>
      <c r="C93" s="285"/>
      <c r="D93" s="285"/>
      <c r="E93" s="285"/>
      <c r="F93" s="285"/>
      <c r="G93" s="285"/>
      <c r="H93" s="287"/>
      <c r="I93" s="30"/>
    </row>
    <row r="94" spans="1:16" ht="13.5" thickBot="1" x14ac:dyDescent="0.25">
      <c r="A94" s="282">
        <v>11.3</v>
      </c>
      <c r="B94" s="161" t="s">
        <v>168</v>
      </c>
      <c r="C94" s="285">
        <v>200436</v>
      </c>
      <c r="D94" s="285">
        <v>-615</v>
      </c>
      <c r="E94" s="285">
        <v>2345</v>
      </c>
      <c r="F94" s="599">
        <v>1631</v>
      </c>
      <c r="G94" s="599">
        <v>16075</v>
      </c>
      <c r="H94" s="288">
        <f>SUM(C94:G94)</f>
        <v>219872</v>
      </c>
      <c r="I94" s="30"/>
    </row>
    <row r="95" spans="1:16" ht="14.25" thickBot="1" x14ac:dyDescent="0.3">
      <c r="A95" s="178" t="s">
        <v>48</v>
      </c>
      <c r="B95" s="170" t="s">
        <v>265</v>
      </c>
      <c r="C95" s="158">
        <f>C82+C87+C91</f>
        <v>842354</v>
      </c>
      <c r="D95" s="158">
        <f t="shared" ref="D95:H95" si="23">D82+D87+D91</f>
        <v>42593</v>
      </c>
      <c r="E95" s="158">
        <f t="shared" si="23"/>
        <v>2345</v>
      </c>
      <c r="F95" s="158">
        <f t="shared" si="23"/>
        <v>1631</v>
      </c>
      <c r="G95" s="158">
        <f t="shared" si="23"/>
        <v>16075</v>
      </c>
      <c r="H95" s="159">
        <f t="shared" si="23"/>
        <v>904998</v>
      </c>
      <c r="I95" s="30"/>
    </row>
    <row r="96" spans="1:16" ht="13.5" thickBot="1" x14ac:dyDescent="0.25">
      <c r="A96" s="796" t="s">
        <v>247</v>
      </c>
      <c r="B96" s="797"/>
      <c r="C96" s="163">
        <f>C81+C95</f>
        <v>2572297</v>
      </c>
      <c r="D96" s="163">
        <f t="shared" ref="D96:H96" si="24">D81+D95</f>
        <v>772655</v>
      </c>
      <c r="E96" s="163">
        <f t="shared" si="24"/>
        <v>-138108</v>
      </c>
      <c r="F96" s="163">
        <f t="shared" si="24"/>
        <v>-88132</v>
      </c>
      <c r="G96" s="163">
        <f t="shared" si="24"/>
        <v>-329355</v>
      </c>
      <c r="H96" s="163">
        <f t="shared" si="24"/>
        <v>2789357</v>
      </c>
      <c r="O96" s="496"/>
      <c r="P96" s="497"/>
    </row>
    <row r="97" spans="1:16" s="145" customFormat="1" ht="15.75" customHeight="1" x14ac:dyDescent="0.2">
      <c r="A97" s="800" t="s">
        <v>0</v>
      </c>
      <c r="B97" s="802" t="s">
        <v>170</v>
      </c>
      <c r="C97" s="804" t="s">
        <v>335</v>
      </c>
      <c r="D97" s="804" t="s">
        <v>336</v>
      </c>
      <c r="E97" s="804" t="s">
        <v>392</v>
      </c>
      <c r="F97" s="804" t="s">
        <v>398</v>
      </c>
      <c r="G97" s="784" t="s">
        <v>406</v>
      </c>
      <c r="H97" s="794" t="s">
        <v>337</v>
      </c>
      <c r="O97" s="498"/>
      <c r="P97" s="262"/>
    </row>
    <row r="98" spans="1:16" s="145" customFormat="1" ht="11.25" customHeight="1" x14ac:dyDescent="0.2">
      <c r="A98" s="801"/>
      <c r="B98" s="803"/>
      <c r="C98" s="805"/>
      <c r="D98" s="805"/>
      <c r="E98" s="805"/>
      <c r="F98" s="805"/>
      <c r="G98" s="783"/>
      <c r="H98" s="795"/>
      <c r="O98" s="498"/>
      <c r="P98" s="262"/>
    </row>
    <row r="99" spans="1:16" x14ac:dyDescent="0.2">
      <c r="A99" s="322" t="s">
        <v>38</v>
      </c>
      <c r="B99" s="101" t="s">
        <v>58</v>
      </c>
      <c r="C99" s="31">
        <f t="shared" ref="C99:H99" si="25">C100+C101+C102+C103+C108</f>
        <v>281181</v>
      </c>
      <c r="D99" s="31">
        <f t="shared" si="25"/>
        <v>0</v>
      </c>
      <c r="E99" s="31">
        <f t="shared" si="25"/>
        <v>2345</v>
      </c>
      <c r="F99" s="31">
        <f t="shared" si="25"/>
        <v>1631</v>
      </c>
      <c r="G99" s="31">
        <f t="shared" si="25"/>
        <v>19575</v>
      </c>
      <c r="H99" s="208">
        <f t="shared" si="25"/>
        <v>304732</v>
      </c>
      <c r="O99" s="498"/>
      <c r="P99" s="262"/>
    </row>
    <row r="100" spans="1:16" x14ac:dyDescent="0.2">
      <c r="A100" s="222">
        <v>1.1000000000000001</v>
      </c>
      <c r="B100" s="37" t="s">
        <v>59</v>
      </c>
      <c r="C100" s="7">
        <v>150944</v>
      </c>
      <c r="D100" s="7"/>
      <c r="E100" s="592">
        <v>1677</v>
      </c>
      <c r="F100" s="592">
        <v>1443</v>
      </c>
      <c r="G100" s="592">
        <v>3805</v>
      </c>
      <c r="H100" s="192">
        <f>SUM(C100:G100)</f>
        <v>157869</v>
      </c>
      <c r="O100" s="498"/>
      <c r="P100" s="262"/>
    </row>
    <row r="101" spans="1:16" x14ac:dyDescent="0.2">
      <c r="A101" s="222" t="s">
        <v>3</v>
      </c>
      <c r="B101" s="37" t="s">
        <v>60</v>
      </c>
      <c r="C101" s="7">
        <v>19837</v>
      </c>
      <c r="D101" s="7"/>
      <c r="E101" s="592">
        <v>218</v>
      </c>
      <c r="F101" s="592">
        <v>188</v>
      </c>
      <c r="G101" s="592">
        <v>65</v>
      </c>
      <c r="H101" s="192">
        <f>SUM(C101:G101)</f>
        <v>20308</v>
      </c>
      <c r="O101" s="499"/>
      <c r="P101" s="262"/>
    </row>
    <row r="102" spans="1:16" x14ac:dyDescent="0.2">
      <c r="A102" s="222" t="s">
        <v>5</v>
      </c>
      <c r="B102" s="4" t="s">
        <v>61</v>
      </c>
      <c r="C102" s="7">
        <v>110400</v>
      </c>
      <c r="D102" s="7"/>
      <c r="E102" s="592">
        <v>450</v>
      </c>
      <c r="F102" s="592"/>
      <c r="G102" s="592">
        <v>15705</v>
      </c>
      <c r="H102" s="192">
        <f>SUM(C102:G102)</f>
        <v>126555</v>
      </c>
      <c r="O102" s="499"/>
      <c r="P102" s="262"/>
    </row>
    <row r="103" spans="1:16" x14ac:dyDescent="0.2">
      <c r="A103" s="222" t="s">
        <v>266</v>
      </c>
      <c r="B103" s="4" t="s">
        <v>62</v>
      </c>
      <c r="C103" s="7">
        <v>0</v>
      </c>
      <c r="D103" s="7">
        <v>0</v>
      </c>
      <c r="E103" s="592"/>
      <c r="F103" s="592"/>
      <c r="G103" s="592"/>
      <c r="H103" s="192">
        <v>0</v>
      </c>
      <c r="O103" s="499"/>
      <c r="P103" s="262"/>
    </row>
    <row r="104" spans="1:16" x14ac:dyDescent="0.2">
      <c r="A104" s="222" t="s">
        <v>267</v>
      </c>
      <c r="B104" s="12" t="s">
        <v>63</v>
      </c>
      <c r="C104" s="7">
        <v>0</v>
      </c>
      <c r="D104" s="7">
        <v>0</v>
      </c>
      <c r="E104" s="7">
        <v>0</v>
      </c>
      <c r="F104" s="592"/>
      <c r="G104" s="592"/>
      <c r="H104" s="192"/>
      <c r="O104" s="499"/>
      <c r="P104" s="262"/>
    </row>
    <row r="105" spans="1:16" x14ac:dyDescent="0.2">
      <c r="A105" s="222" t="s">
        <v>268</v>
      </c>
      <c r="B105" s="12" t="s">
        <v>64</v>
      </c>
      <c r="C105" s="7">
        <v>0</v>
      </c>
      <c r="D105" s="7">
        <v>0</v>
      </c>
      <c r="E105" s="592"/>
      <c r="F105" s="592"/>
      <c r="G105" s="592"/>
      <c r="H105" s="192"/>
      <c r="O105" s="499"/>
      <c r="P105" s="262"/>
    </row>
    <row r="106" spans="1:16" x14ac:dyDescent="0.2">
      <c r="A106" s="220" t="s">
        <v>269</v>
      </c>
      <c r="B106" s="12" t="s">
        <v>65</v>
      </c>
      <c r="C106" s="7">
        <v>0</v>
      </c>
      <c r="D106" s="7">
        <v>0</v>
      </c>
      <c r="E106" s="592"/>
      <c r="F106" s="592"/>
      <c r="G106" s="592"/>
      <c r="H106" s="192"/>
      <c r="I106" s="8"/>
      <c r="O106" s="499"/>
      <c r="P106" s="262"/>
    </row>
    <row r="107" spans="1:16" x14ac:dyDescent="0.2">
      <c r="A107" s="220" t="s">
        <v>270</v>
      </c>
      <c r="B107" s="12" t="s">
        <v>66</v>
      </c>
      <c r="C107" s="7">
        <v>0</v>
      </c>
      <c r="D107" s="7">
        <v>0</v>
      </c>
      <c r="E107" s="592"/>
      <c r="F107" s="592"/>
      <c r="G107" s="592"/>
      <c r="H107" s="192">
        <v>0</v>
      </c>
      <c r="O107" s="499"/>
      <c r="P107" s="262"/>
    </row>
    <row r="108" spans="1:16" x14ac:dyDescent="0.2">
      <c r="A108" s="223">
        <v>1.2</v>
      </c>
      <c r="B108" s="38" t="s">
        <v>67</v>
      </c>
      <c r="C108" s="9">
        <v>0</v>
      </c>
      <c r="D108" s="9">
        <v>0</v>
      </c>
      <c r="E108" s="667"/>
      <c r="F108" s="667"/>
      <c r="G108" s="667"/>
      <c r="H108" s="224">
        <v>0</v>
      </c>
      <c r="O108" s="499"/>
      <c r="P108" s="262"/>
    </row>
    <row r="109" spans="1:16" x14ac:dyDescent="0.2">
      <c r="A109" s="232">
        <v>2</v>
      </c>
      <c r="B109" s="92" t="s">
        <v>272</v>
      </c>
      <c r="C109" s="102">
        <f>C110+C119+C120+C121</f>
        <v>1066339</v>
      </c>
      <c r="D109" s="102">
        <f t="shared" ref="D109:H109" si="26">D110+D119+D120</f>
        <v>0</v>
      </c>
      <c r="E109" s="102">
        <f t="shared" si="26"/>
        <v>2000</v>
      </c>
      <c r="F109" s="102">
        <f t="shared" si="26"/>
        <v>7249</v>
      </c>
      <c r="G109" s="102">
        <f t="shared" si="26"/>
        <v>12830</v>
      </c>
      <c r="H109" s="273">
        <f t="shared" si="26"/>
        <v>1088418</v>
      </c>
      <c r="O109" s="499"/>
      <c r="P109" s="262"/>
    </row>
    <row r="110" spans="1:16" x14ac:dyDescent="0.2">
      <c r="A110" s="236">
        <v>2.1</v>
      </c>
      <c r="B110" s="39" t="s">
        <v>68</v>
      </c>
      <c r="C110" s="23">
        <f>C111+C112+C113+C114</f>
        <v>1056339</v>
      </c>
      <c r="D110" s="23">
        <f>D111+D112+D113+D114</f>
        <v>0</v>
      </c>
      <c r="E110" s="23">
        <f>E111+E112+E113+E114</f>
        <v>2000</v>
      </c>
      <c r="F110" s="23">
        <f>F111+F112+F113+F114</f>
        <v>7249</v>
      </c>
      <c r="G110" s="23">
        <f>G111+G112+G113+G114</f>
        <v>12830</v>
      </c>
      <c r="H110" s="125">
        <f>SUM(C110:G110)</f>
        <v>1078418</v>
      </c>
      <c r="O110" s="499"/>
      <c r="P110" s="262"/>
    </row>
    <row r="111" spans="1:16" x14ac:dyDescent="0.2">
      <c r="A111" s="226" t="s">
        <v>20</v>
      </c>
      <c r="B111" s="16" t="s">
        <v>156</v>
      </c>
      <c r="C111" s="40">
        <v>138985</v>
      </c>
      <c r="D111" s="40"/>
      <c r="E111" s="616"/>
      <c r="F111" s="616"/>
      <c r="G111" s="616">
        <v>-2095</v>
      </c>
      <c r="H111" s="198">
        <f>SUM(C111:G111)</f>
        <v>136890</v>
      </c>
      <c r="O111" s="499"/>
      <c r="P111" s="262"/>
    </row>
    <row r="112" spans="1:16" x14ac:dyDescent="0.2">
      <c r="A112" s="226" t="s">
        <v>21</v>
      </c>
      <c r="B112" s="16" t="s">
        <v>155</v>
      </c>
      <c r="C112" s="40">
        <v>11976</v>
      </c>
      <c r="D112" s="40"/>
      <c r="E112" s="616"/>
      <c r="F112" s="616"/>
      <c r="G112" s="616">
        <v>1395</v>
      </c>
      <c r="H112" s="198">
        <f t="shared" ref="H112:H120" si="27">SUM(C112:G112)</f>
        <v>13371</v>
      </c>
      <c r="O112" s="499"/>
      <c r="P112" s="262"/>
    </row>
    <row r="113" spans="1:16" x14ac:dyDescent="0.2">
      <c r="A113" s="226" t="s">
        <v>142</v>
      </c>
      <c r="B113" s="17" t="s">
        <v>157</v>
      </c>
      <c r="C113" s="40">
        <v>178091</v>
      </c>
      <c r="D113" s="40"/>
      <c r="E113" s="616"/>
      <c r="F113" s="616">
        <v>1000</v>
      </c>
      <c r="G113" s="616">
        <v>10000</v>
      </c>
      <c r="H113" s="198">
        <f t="shared" si="27"/>
        <v>189091</v>
      </c>
      <c r="I113" s="8"/>
      <c r="O113" s="500"/>
      <c r="P113" s="501"/>
    </row>
    <row r="114" spans="1:16" x14ac:dyDescent="0.2">
      <c r="A114" s="226" t="s">
        <v>23</v>
      </c>
      <c r="B114" s="17" t="s">
        <v>158</v>
      </c>
      <c r="C114" s="40">
        <f>C115+C116+C117+C118</f>
        <v>727287</v>
      </c>
      <c r="D114" s="40">
        <f>D115+D116+D117+D118</f>
        <v>0</v>
      </c>
      <c r="E114" s="40">
        <f>E115+E116+E117+E118</f>
        <v>2000</v>
      </c>
      <c r="F114" s="40">
        <f>F115+F116+F117+F118</f>
        <v>6249</v>
      </c>
      <c r="G114" s="40">
        <f>G115+G116+G117+G118</f>
        <v>3530</v>
      </c>
      <c r="H114" s="198">
        <f t="shared" si="27"/>
        <v>739066</v>
      </c>
      <c r="O114" s="499"/>
      <c r="P114" s="361"/>
    </row>
    <row r="115" spans="1:16" x14ac:dyDescent="0.2">
      <c r="A115" s="226" t="s">
        <v>69</v>
      </c>
      <c r="B115" s="16" t="s">
        <v>70</v>
      </c>
      <c r="C115" s="40">
        <v>688596</v>
      </c>
      <c r="D115" s="40"/>
      <c r="E115" s="616"/>
      <c r="F115" s="616">
        <v>6249</v>
      </c>
      <c r="G115" s="616"/>
      <c r="H115" s="198">
        <f t="shared" si="27"/>
        <v>694845</v>
      </c>
      <c r="O115" s="502"/>
      <c r="P115" s="503"/>
    </row>
    <row r="116" spans="1:16" x14ac:dyDescent="0.2">
      <c r="A116" s="226" t="s">
        <v>271</v>
      </c>
      <c r="B116" s="16" t="s">
        <v>159</v>
      </c>
      <c r="C116" s="40">
        <v>5900</v>
      </c>
      <c r="D116" s="40"/>
      <c r="E116" s="616">
        <v>2000</v>
      </c>
      <c r="F116" s="616"/>
      <c r="G116" s="616">
        <v>3530</v>
      </c>
      <c r="H116" s="198">
        <f t="shared" si="27"/>
        <v>11430</v>
      </c>
      <c r="O116" s="502"/>
      <c r="P116" s="503"/>
    </row>
    <row r="117" spans="1:16" x14ac:dyDescent="0.2">
      <c r="A117" s="226" t="s">
        <v>71</v>
      </c>
      <c r="B117" s="16" t="s">
        <v>231</v>
      </c>
      <c r="C117" s="40">
        <v>32791</v>
      </c>
      <c r="D117" s="40"/>
      <c r="E117" s="616"/>
      <c r="F117" s="616"/>
      <c r="G117" s="616"/>
      <c r="H117" s="198">
        <f t="shared" si="27"/>
        <v>32791</v>
      </c>
      <c r="O117" s="502"/>
      <c r="P117" s="503"/>
    </row>
    <row r="118" spans="1:16" x14ac:dyDescent="0.2">
      <c r="A118" s="226" t="s">
        <v>72</v>
      </c>
      <c r="B118" s="16" t="s">
        <v>73</v>
      </c>
      <c r="C118" s="40">
        <v>0</v>
      </c>
      <c r="D118" s="40">
        <v>0</v>
      </c>
      <c r="E118" s="616"/>
      <c r="F118" s="616"/>
      <c r="G118" s="616"/>
      <c r="H118" s="198">
        <f t="shared" si="27"/>
        <v>0</v>
      </c>
      <c r="O118" s="502"/>
      <c r="P118" s="503"/>
    </row>
    <row r="119" spans="1:16" x14ac:dyDescent="0.2">
      <c r="A119" s="206">
        <v>2.2000000000000002</v>
      </c>
      <c r="B119" s="12" t="s">
        <v>74</v>
      </c>
      <c r="C119" s="15">
        <v>0</v>
      </c>
      <c r="D119" s="15">
        <v>0</v>
      </c>
      <c r="E119" s="588"/>
      <c r="F119" s="588"/>
      <c r="G119" s="588"/>
      <c r="H119" s="198">
        <f t="shared" si="27"/>
        <v>0</v>
      </c>
      <c r="I119" s="8"/>
      <c r="O119" s="502"/>
      <c r="P119" s="503"/>
    </row>
    <row r="120" spans="1:16" x14ac:dyDescent="0.2">
      <c r="A120" s="206">
        <v>2.2999999999999998</v>
      </c>
      <c r="B120" s="12" t="s">
        <v>232</v>
      </c>
      <c r="C120" s="263">
        <v>10000</v>
      </c>
      <c r="D120" s="7"/>
      <c r="E120" s="7"/>
      <c r="F120" s="7"/>
      <c r="G120" s="7"/>
      <c r="H120" s="198">
        <f t="shared" si="27"/>
        <v>10000</v>
      </c>
      <c r="O120" s="502"/>
      <c r="P120" s="503"/>
    </row>
    <row r="121" spans="1:16" ht="13.5" thickBot="1" x14ac:dyDescent="0.25">
      <c r="A121" s="206">
        <v>2.4</v>
      </c>
      <c r="B121" s="12" t="s">
        <v>76</v>
      </c>
      <c r="C121" s="7"/>
      <c r="D121" s="7">
        <v>0</v>
      </c>
      <c r="E121" s="592"/>
      <c r="F121" s="592"/>
      <c r="G121" s="592"/>
      <c r="H121" s="192">
        <v>0</v>
      </c>
      <c r="O121" s="504"/>
      <c r="P121" s="505"/>
    </row>
    <row r="122" spans="1:16" ht="15" customHeight="1" thickBot="1" x14ac:dyDescent="0.3">
      <c r="A122" s="157" t="s">
        <v>77</v>
      </c>
      <c r="B122" s="268" t="s">
        <v>273</v>
      </c>
      <c r="C122" s="269">
        <f>C99+C109+C121</f>
        <v>1347520</v>
      </c>
      <c r="D122" s="269">
        <f>D99+D109+D121</f>
        <v>0</v>
      </c>
      <c r="E122" s="269">
        <f>E99+E109+E121</f>
        <v>4345</v>
      </c>
      <c r="F122" s="269">
        <f>F99+F109+F121</f>
        <v>8880</v>
      </c>
      <c r="G122" s="269">
        <f>G99+G109+G121</f>
        <v>32405</v>
      </c>
      <c r="H122" s="270">
        <f>H99+H109</f>
        <v>1393150</v>
      </c>
      <c r="O122" s="498"/>
      <c r="P122" s="262"/>
    </row>
    <row r="123" spans="1:16" x14ac:dyDescent="0.2">
      <c r="A123" s="264" t="s">
        <v>75</v>
      </c>
      <c r="B123" s="265" t="s">
        <v>78</v>
      </c>
      <c r="C123" s="266">
        <f>C124+C125</f>
        <v>0</v>
      </c>
      <c r="D123" s="266">
        <f>D124+D125</f>
        <v>0</v>
      </c>
      <c r="E123" s="668"/>
      <c r="F123" s="668"/>
      <c r="G123" s="668"/>
      <c r="H123" s="267">
        <f>H124+H125</f>
        <v>0</v>
      </c>
      <c r="O123" s="504"/>
      <c r="P123" s="505"/>
    </row>
    <row r="124" spans="1:16" x14ac:dyDescent="0.2">
      <c r="A124" s="222">
        <v>3.1</v>
      </c>
      <c r="B124" s="41" t="s">
        <v>79</v>
      </c>
      <c r="C124" s="7">
        <v>0</v>
      </c>
      <c r="D124" s="7"/>
      <c r="E124" s="592"/>
      <c r="F124" s="592"/>
      <c r="G124" s="592"/>
      <c r="H124" s="192"/>
      <c r="O124" s="504"/>
      <c r="P124" s="505"/>
    </row>
    <row r="125" spans="1:16" ht="12" customHeight="1" x14ac:dyDescent="0.2">
      <c r="A125" s="222">
        <v>3.2</v>
      </c>
      <c r="B125" s="41" t="s">
        <v>80</v>
      </c>
      <c r="C125" s="10">
        <v>0</v>
      </c>
      <c r="D125" s="10">
        <v>0</v>
      </c>
      <c r="E125" s="669"/>
      <c r="F125" s="669"/>
      <c r="G125" s="669"/>
      <c r="H125" s="127">
        <v>0</v>
      </c>
      <c r="O125" s="504"/>
      <c r="P125" s="505"/>
    </row>
    <row r="126" spans="1:16" ht="16.5" customHeight="1" x14ac:dyDescent="0.2">
      <c r="A126" s="204" t="s">
        <v>145</v>
      </c>
      <c r="B126" s="98" t="s">
        <v>81</v>
      </c>
      <c r="C126" s="274">
        <f>C127+C132+C135++C136+C137</f>
        <v>1024341</v>
      </c>
      <c r="D126" s="274">
        <f t="shared" ref="D126:H126" si="28">D127+D132+D135++D136+D137</f>
        <v>773270</v>
      </c>
      <c r="E126" s="274">
        <f t="shared" si="28"/>
        <v>-144798</v>
      </c>
      <c r="F126" s="274">
        <f t="shared" si="28"/>
        <v>-98643</v>
      </c>
      <c r="G126" s="274">
        <f t="shared" si="28"/>
        <v>-377835</v>
      </c>
      <c r="H126" s="283">
        <f t="shared" si="28"/>
        <v>1176335</v>
      </c>
      <c r="O126" s="506"/>
      <c r="P126" s="501"/>
    </row>
    <row r="127" spans="1:16" x14ac:dyDescent="0.2">
      <c r="A127" s="220">
        <v>4.0999999999999996</v>
      </c>
      <c r="B127" s="41" t="s">
        <v>82</v>
      </c>
      <c r="C127" s="5">
        <f>C128+C130</f>
        <v>900762</v>
      </c>
      <c r="D127" s="5">
        <f t="shared" ref="D127:G127" si="29">D128+D130</f>
        <v>730062</v>
      </c>
      <c r="E127" s="5">
        <f t="shared" si="29"/>
        <v>-98115</v>
      </c>
      <c r="F127" s="5">
        <f t="shared" si="29"/>
        <v>-97536</v>
      </c>
      <c r="G127" s="5">
        <f t="shared" si="29"/>
        <v>-420000</v>
      </c>
      <c r="H127" s="191">
        <f>SUM(C127:G127)</f>
        <v>1015173</v>
      </c>
      <c r="O127" s="507"/>
      <c r="P127" s="361"/>
    </row>
    <row r="128" spans="1:16" x14ac:dyDescent="0.2">
      <c r="A128" s="228" t="s">
        <v>254</v>
      </c>
      <c r="B128" s="16" t="s">
        <v>160</v>
      </c>
      <c r="C128" s="15">
        <v>886062</v>
      </c>
      <c r="D128" s="6">
        <v>723578</v>
      </c>
      <c r="E128" s="594">
        <v>-98415</v>
      </c>
      <c r="F128" s="594">
        <v>-97536</v>
      </c>
      <c r="G128" s="594">
        <v>-420000</v>
      </c>
      <c r="H128" s="192">
        <f>SUM(C128:G128)</f>
        <v>993689</v>
      </c>
      <c r="O128" s="507"/>
      <c r="P128" s="262"/>
    </row>
    <row r="129" spans="1:16" x14ac:dyDescent="0.2">
      <c r="A129" s="228" t="s">
        <v>277</v>
      </c>
      <c r="B129" s="16" t="s">
        <v>233</v>
      </c>
      <c r="C129" s="15"/>
      <c r="D129" s="6"/>
      <c r="E129" s="594"/>
      <c r="F129" s="594"/>
      <c r="G129" s="594"/>
      <c r="H129" s="192">
        <f t="shared" ref="H129:H137" si="30">SUM(C129:G129)</f>
        <v>0</v>
      </c>
      <c r="O129" s="507"/>
      <c r="P129" s="262"/>
    </row>
    <row r="130" spans="1:16" x14ac:dyDescent="0.2">
      <c r="A130" s="220">
        <v>4.2</v>
      </c>
      <c r="B130" s="41" t="s">
        <v>83</v>
      </c>
      <c r="C130" s="15">
        <v>14700</v>
      </c>
      <c r="D130" s="15">
        <v>6484</v>
      </c>
      <c r="E130" s="588">
        <v>300</v>
      </c>
      <c r="F130" s="588"/>
      <c r="G130" s="588"/>
      <c r="H130" s="192">
        <f t="shared" si="30"/>
        <v>21484</v>
      </c>
      <c r="O130" s="507"/>
      <c r="P130" s="262"/>
    </row>
    <row r="131" spans="1:16" x14ac:dyDescent="0.2">
      <c r="A131" s="220" t="s">
        <v>278</v>
      </c>
      <c r="B131" s="41" t="s">
        <v>234</v>
      </c>
      <c r="C131" s="15"/>
      <c r="D131" s="15"/>
      <c r="E131" s="588"/>
      <c r="F131" s="588"/>
      <c r="G131" s="588"/>
      <c r="H131" s="192">
        <f t="shared" si="30"/>
        <v>0</v>
      </c>
      <c r="O131" s="507"/>
      <c r="P131" s="262"/>
    </row>
    <row r="132" spans="1:16" x14ac:dyDescent="0.2">
      <c r="A132" s="206">
        <v>4.3</v>
      </c>
      <c r="B132" s="4" t="s">
        <v>84</v>
      </c>
      <c r="C132" s="15">
        <f>C133+C134</f>
        <v>0</v>
      </c>
      <c r="D132" s="15">
        <f t="shared" ref="D132:G132" si="31">D133+D134</f>
        <v>0</v>
      </c>
      <c r="E132" s="15">
        <f t="shared" si="31"/>
        <v>0</v>
      </c>
      <c r="F132" s="15">
        <f t="shared" si="31"/>
        <v>1300</v>
      </c>
      <c r="G132" s="15">
        <f t="shared" si="31"/>
        <v>42165</v>
      </c>
      <c r="H132" s="192">
        <f t="shared" si="30"/>
        <v>43465</v>
      </c>
      <c r="O132" s="507"/>
      <c r="P132" s="262"/>
    </row>
    <row r="133" spans="1:16" x14ac:dyDescent="0.2">
      <c r="A133" s="226" t="s">
        <v>279</v>
      </c>
      <c r="B133" s="16" t="s">
        <v>85</v>
      </c>
      <c r="C133" s="15">
        <v>0</v>
      </c>
      <c r="D133" s="6">
        <v>0</v>
      </c>
      <c r="E133" s="594"/>
      <c r="F133" s="594">
        <v>1300</v>
      </c>
      <c r="G133" s="594">
        <v>42165</v>
      </c>
      <c r="H133" s="192">
        <f t="shared" si="30"/>
        <v>43465</v>
      </c>
      <c r="O133" s="507"/>
      <c r="P133" s="361"/>
    </row>
    <row r="134" spans="1:16" x14ac:dyDescent="0.2">
      <c r="A134" s="226" t="s">
        <v>280</v>
      </c>
      <c r="B134" s="16" t="s">
        <v>86</v>
      </c>
      <c r="C134" s="6">
        <v>0</v>
      </c>
      <c r="D134" s="6">
        <v>0</v>
      </c>
      <c r="E134" s="594"/>
      <c r="F134" s="594"/>
      <c r="G134" s="594"/>
      <c r="H134" s="192">
        <f t="shared" si="30"/>
        <v>0</v>
      </c>
      <c r="O134" s="507"/>
      <c r="P134" s="361"/>
    </row>
    <row r="135" spans="1:16" x14ac:dyDescent="0.2">
      <c r="A135" s="206">
        <v>4.4000000000000004</v>
      </c>
      <c r="B135" s="12" t="s">
        <v>87</v>
      </c>
      <c r="C135" s="6">
        <v>0</v>
      </c>
      <c r="D135" s="6">
        <v>0</v>
      </c>
      <c r="E135" s="594"/>
      <c r="F135" s="594"/>
      <c r="G135" s="594"/>
      <c r="H135" s="192">
        <f t="shared" si="30"/>
        <v>0</v>
      </c>
      <c r="O135" s="507"/>
      <c r="P135" s="361"/>
    </row>
    <row r="136" spans="1:16" x14ac:dyDescent="0.2">
      <c r="A136" s="206">
        <v>4.5</v>
      </c>
      <c r="B136" s="12" t="s">
        <v>171</v>
      </c>
      <c r="C136" s="6">
        <v>30078</v>
      </c>
      <c r="D136" s="6"/>
      <c r="E136" s="594"/>
      <c r="F136" s="594"/>
      <c r="G136" s="594"/>
      <c r="H136" s="192">
        <f t="shared" si="30"/>
        <v>30078</v>
      </c>
      <c r="O136" s="507"/>
      <c r="P136" s="361"/>
    </row>
    <row r="137" spans="1:16" ht="13.5" x14ac:dyDescent="0.25">
      <c r="A137" s="229" t="s">
        <v>281</v>
      </c>
      <c r="B137" s="24" t="s">
        <v>161</v>
      </c>
      <c r="C137" s="29">
        <v>93501</v>
      </c>
      <c r="D137" s="29">
        <v>43208</v>
      </c>
      <c r="E137" s="607">
        <v>-46683</v>
      </c>
      <c r="F137" s="607">
        <v>-2407</v>
      </c>
      <c r="G137" s="607"/>
      <c r="H137" s="192">
        <f t="shared" si="30"/>
        <v>87619</v>
      </c>
      <c r="O137" s="508"/>
      <c r="P137" s="509"/>
    </row>
    <row r="138" spans="1:16" ht="13.5" x14ac:dyDescent="0.25">
      <c r="A138" s="230" t="s">
        <v>47</v>
      </c>
      <c r="B138" s="99" t="s">
        <v>289</v>
      </c>
      <c r="C138" s="103">
        <f t="shared" ref="C138:H138" si="32">C123+C126</f>
        <v>1024341</v>
      </c>
      <c r="D138" s="103">
        <f t="shared" si="32"/>
        <v>773270</v>
      </c>
      <c r="E138" s="103">
        <f t="shared" si="32"/>
        <v>-144798</v>
      </c>
      <c r="F138" s="103">
        <f t="shared" si="32"/>
        <v>-98643</v>
      </c>
      <c r="G138" s="103">
        <f t="shared" si="32"/>
        <v>-377835</v>
      </c>
      <c r="H138" s="231">
        <f t="shared" si="32"/>
        <v>1176335</v>
      </c>
      <c r="O138" s="510"/>
      <c r="P138" s="511"/>
    </row>
    <row r="139" spans="1:16" x14ac:dyDescent="0.2">
      <c r="A139" s="798" t="s">
        <v>88</v>
      </c>
      <c r="B139" s="799"/>
      <c r="C139" s="93">
        <f>C122+C138</f>
        <v>2371861</v>
      </c>
      <c r="D139" s="93">
        <f t="shared" ref="D139:H139" si="33">D122+D138</f>
        <v>773270</v>
      </c>
      <c r="E139" s="93">
        <f t="shared" si="33"/>
        <v>-140453</v>
      </c>
      <c r="F139" s="93">
        <f t="shared" si="33"/>
        <v>-89763</v>
      </c>
      <c r="G139" s="93">
        <f t="shared" si="33"/>
        <v>-345430</v>
      </c>
      <c r="H139" s="225">
        <f t="shared" si="33"/>
        <v>2569485</v>
      </c>
      <c r="O139" s="512"/>
      <c r="P139" s="262"/>
    </row>
    <row r="140" spans="1:16" x14ac:dyDescent="0.2">
      <c r="A140" s="233" t="s">
        <v>146</v>
      </c>
      <c r="B140" s="160" t="s">
        <v>235</v>
      </c>
      <c r="C140" s="104">
        <f>C141+C142+C143</f>
        <v>0</v>
      </c>
      <c r="D140" s="104">
        <f t="shared" ref="D140:H140" si="34">D141+D142+D143</f>
        <v>0</v>
      </c>
      <c r="E140" s="608"/>
      <c r="F140" s="608"/>
      <c r="G140" s="608"/>
      <c r="H140" s="284">
        <f t="shared" si="34"/>
        <v>0</v>
      </c>
      <c r="O140" s="499"/>
      <c r="P140" s="262"/>
    </row>
    <row r="141" spans="1:16" x14ac:dyDescent="0.2">
      <c r="A141" s="215">
        <v>5.0999999999999996</v>
      </c>
      <c r="B141" s="4" t="s">
        <v>236</v>
      </c>
      <c r="C141" s="7">
        <v>0</v>
      </c>
      <c r="D141" s="28">
        <v>0</v>
      </c>
      <c r="E141" s="609"/>
      <c r="F141" s="609"/>
      <c r="G141" s="609"/>
      <c r="H141" s="216">
        <v>0</v>
      </c>
      <c r="O141" s="499"/>
      <c r="P141" s="262"/>
    </row>
    <row r="142" spans="1:16" x14ac:dyDescent="0.2">
      <c r="A142" s="195">
        <v>5.2</v>
      </c>
      <c r="B142" s="4" t="s">
        <v>237</v>
      </c>
      <c r="C142" s="15">
        <v>0</v>
      </c>
      <c r="D142" s="6">
        <v>0</v>
      </c>
      <c r="E142" s="594"/>
      <c r="F142" s="594"/>
      <c r="G142" s="594"/>
      <c r="H142" s="212">
        <v>0</v>
      </c>
      <c r="O142" s="499"/>
      <c r="P142" s="262"/>
    </row>
    <row r="143" spans="1:16" ht="15.75" customHeight="1" thickBot="1" x14ac:dyDescent="0.25">
      <c r="A143" s="195">
        <v>5.3</v>
      </c>
      <c r="B143" s="4" t="s">
        <v>238</v>
      </c>
      <c r="C143" s="6">
        <v>0</v>
      </c>
      <c r="D143" s="6">
        <v>0</v>
      </c>
      <c r="E143" s="594"/>
      <c r="F143" s="594"/>
      <c r="G143" s="594"/>
      <c r="H143" s="212">
        <v>0</v>
      </c>
      <c r="O143" s="499"/>
      <c r="P143" s="262"/>
    </row>
    <row r="144" spans="1:16" ht="13.5" thickBot="1" x14ac:dyDescent="0.25">
      <c r="A144" s="180" t="s">
        <v>148</v>
      </c>
      <c r="B144" s="181" t="s">
        <v>239</v>
      </c>
      <c r="C144" s="259">
        <f>C145+C146+C147+C148</f>
        <v>200436</v>
      </c>
      <c r="D144" s="259">
        <f t="shared" ref="D144:H144" si="35">D145+D146+D147+D148</f>
        <v>-615</v>
      </c>
      <c r="E144" s="259">
        <f t="shared" si="35"/>
        <v>2345</v>
      </c>
      <c r="F144" s="259">
        <f t="shared" si="35"/>
        <v>1631</v>
      </c>
      <c r="G144" s="259">
        <f t="shared" si="35"/>
        <v>16075</v>
      </c>
      <c r="H144" s="272">
        <f t="shared" si="35"/>
        <v>219872</v>
      </c>
      <c r="O144" s="499"/>
      <c r="P144" s="262"/>
    </row>
    <row r="145" spans="1:16" x14ac:dyDescent="0.2">
      <c r="A145" s="218">
        <v>6.1</v>
      </c>
      <c r="B145" s="164" t="s">
        <v>240</v>
      </c>
      <c r="C145" s="164"/>
      <c r="D145" s="164"/>
      <c r="E145" s="339"/>
      <c r="F145" s="339"/>
      <c r="G145" s="339"/>
      <c r="H145" s="279"/>
      <c r="O145" s="499"/>
      <c r="P145" s="262"/>
    </row>
    <row r="146" spans="1:16" x14ac:dyDescent="0.2">
      <c r="A146" s="218">
        <v>6.2</v>
      </c>
      <c r="B146" s="164" t="s">
        <v>241</v>
      </c>
      <c r="C146" s="164"/>
      <c r="D146" s="164"/>
      <c r="E146" s="339"/>
      <c r="F146" s="339"/>
      <c r="G146" s="339"/>
      <c r="H146" s="279"/>
      <c r="O146" s="510"/>
      <c r="P146" s="511"/>
    </row>
    <row r="147" spans="1:16" x14ac:dyDescent="0.2">
      <c r="A147" s="218">
        <v>6.3</v>
      </c>
      <c r="B147" s="164" t="s">
        <v>242</v>
      </c>
      <c r="C147" s="164"/>
      <c r="D147" s="164"/>
      <c r="E147" s="339"/>
      <c r="F147" s="339"/>
      <c r="G147" s="339"/>
      <c r="H147" s="279"/>
      <c r="O147" s="513"/>
      <c r="P147" s="275"/>
    </row>
    <row r="148" spans="1:16" x14ac:dyDescent="0.2">
      <c r="A148" s="194">
        <v>6.4</v>
      </c>
      <c r="B148" s="24" t="s">
        <v>169</v>
      </c>
      <c r="C148" s="277">
        <v>200436</v>
      </c>
      <c r="D148" s="277">
        <v>-615</v>
      </c>
      <c r="E148" s="610">
        <v>2345</v>
      </c>
      <c r="F148" s="610">
        <v>1631</v>
      </c>
      <c r="G148" s="610">
        <v>16075</v>
      </c>
      <c r="H148" s="278">
        <f>SUM(C148:G148)</f>
        <v>219872</v>
      </c>
      <c r="O148" s="513"/>
      <c r="P148" s="275"/>
    </row>
    <row r="149" spans="1:16" ht="13.5" x14ac:dyDescent="0.25">
      <c r="A149" s="234" t="s">
        <v>48</v>
      </c>
      <c r="B149" s="172" t="s">
        <v>282</v>
      </c>
      <c r="C149" s="100">
        <f>C140+C144</f>
        <v>200436</v>
      </c>
      <c r="D149" s="100">
        <f t="shared" ref="D149:H149" si="36">D140+D144</f>
        <v>-615</v>
      </c>
      <c r="E149" s="100">
        <f t="shared" si="36"/>
        <v>2345</v>
      </c>
      <c r="F149" s="100">
        <f t="shared" si="36"/>
        <v>1631</v>
      </c>
      <c r="G149" s="100">
        <f t="shared" si="36"/>
        <v>16075</v>
      </c>
      <c r="H149" s="235">
        <f t="shared" si="36"/>
        <v>219872</v>
      </c>
      <c r="O149" s="513"/>
      <c r="P149" s="275"/>
    </row>
    <row r="150" spans="1:16" ht="16.5" customHeight="1" thickBot="1" x14ac:dyDescent="0.3">
      <c r="A150" s="809" t="s">
        <v>275</v>
      </c>
      <c r="B150" s="810"/>
      <c r="C150" s="103">
        <f>C139+C149</f>
        <v>2572297</v>
      </c>
      <c r="D150" s="103">
        <f t="shared" ref="D150:H150" si="37">D139+D149</f>
        <v>772655</v>
      </c>
      <c r="E150" s="103">
        <f t="shared" si="37"/>
        <v>-138108</v>
      </c>
      <c r="F150" s="103">
        <f t="shared" si="37"/>
        <v>-88132</v>
      </c>
      <c r="G150" s="103">
        <f t="shared" si="37"/>
        <v>-329355</v>
      </c>
      <c r="H150" s="231">
        <f t="shared" si="37"/>
        <v>2789357</v>
      </c>
      <c r="O150" s="514"/>
      <c r="P150" s="515"/>
    </row>
    <row r="151" spans="1:16" ht="16.5" hidden="1" thickBot="1" x14ac:dyDescent="0.3">
      <c r="A151" s="811" t="s">
        <v>90</v>
      </c>
      <c r="B151" s="812"/>
      <c r="C151" s="812"/>
      <c r="D151" s="812"/>
      <c r="E151" s="812"/>
      <c r="F151" s="812"/>
      <c r="G151" s="812"/>
      <c r="H151" s="813"/>
      <c r="O151" s="513"/>
      <c r="P151" s="275"/>
    </row>
    <row r="152" spans="1:16" ht="13.5" hidden="1" thickBot="1" x14ac:dyDescent="0.25">
      <c r="A152" s="236"/>
      <c r="B152" s="32" t="s">
        <v>91</v>
      </c>
      <c r="C152" s="28">
        <v>6229</v>
      </c>
      <c r="D152" s="28">
        <v>6240</v>
      </c>
      <c r="E152" s="609"/>
      <c r="F152" s="609"/>
      <c r="G152" s="609"/>
      <c r="H152" s="216"/>
      <c r="O152" s="513"/>
      <c r="P152" s="275"/>
    </row>
    <row r="153" spans="1:16" ht="13.5" hidden="1" thickBot="1" x14ac:dyDescent="0.25">
      <c r="A153" s="237"/>
      <c r="B153" s="33" t="s">
        <v>92</v>
      </c>
      <c r="C153" s="34">
        <v>1934136</v>
      </c>
      <c r="D153" s="34">
        <v>421401</v>
      </c>
      <c r="E153" s="611"/>
      <c r="F153" s="611"/>
      <c r="G153" s="611"/>
      <c r="H153" s="238"/>
      <c r="O153" s="513"/>
      <c r="P153" s="275"/>
    </row>
    <row r="154" spans="1:16" ht="13.5" hidden="1" thickBot="1" x14ac:dyDescent="0.25">
      <c r="A154" s="814" t="s">
        <v>93</v>
      </c>
      <c r="B154" s="815"/>
      <c r="C154" s="26">
        <v>1940365</v>
      </c>
      <c r="D154" s="26">
        <v>427641</v>
      </c>
      <c r="E154" s="612"/>
      <c r="F154" s="612"/>
      <c r="G154" s="612"/>
      <c r="H154" s="239">
        <v>0</v>
      </c>
      <c r="O154" s="510"/>
      <c r="P154" s="511"/>
    </row>
    <row r="155" spans="1:16" ht="13.5" hidden="1" thickBot="1" x14ac:dyDescent="0.25">
      <c r="A155" s="240"/>
      <c r="B155" s="35" t="s">
        <v>89</v>
      </c>
      <c r="C155" s="26">
        <v>1726</v>
      </c>
      <c r="D155" s="26">
        <v>2613</v>
      </c>
      <c r="E155" s="612"/>
      <c r="F155" s="612"/>
      <c r="G155" s="612"/>
      <c r="H155" s="239"/>
      <c r="O155" s="513"/>
      <c r="P155" s="275"/>
    </row>
    <row r="156" spans="1:16" ht="13.5" hidden="1" thickBot="1" x14ac:dyDescent="0.25">
      <c r="A156" s="241"/>
      <c r="B156" s="36" t="s">
        <v>94</v>
      </c>
      <c r="C156" s="34">
        <v>1942091</v>
      </c>
      <c r="D156" s="34">
        <v>430254</v>
      </c>
      <c r="E156" s="611"/>
      <c r="F156" s="611"/>
      <c r="G156" s="611"/>
      <c r="H156" s="238">
        <v>0</v>
      </c>
      <c r="O156" s="513"/>
      <c r="P156" s="275"/>
    </row>
    <row r="157" spans="1:16" ht="13.5" hidden="1" thickBot="1" x14ac:dyDescent="0.25">
      <c r="A157" s="816" t="s">
        <v>95</v>
      </c>
      <c r="B157" s="817"/>
      <c r="C157" s="26">
        <v>17160921</v>
      </c>
      <c r="D157" s="26">
        <v>21180670</v>
      </c>
      <c r="E157" s="612"/>
      <c r="F157" s="612"/>
      <c r="G157" s="612"/>
      <c r="H157" s="239">
        <v>11695338</v>
      </c>
      <c r="O157" s="513"/>
      <c r="P157" s="275"/>
    </row>
    <row r="158" spans="1:16" ht="2.25" hidden="1" customHeight="1" x14ac:dyDescent="0.2">
      <c r="A158" s="242"/>
      <c r="B158" s="262"/>
      <c r="C158" s="263"/>
      <c r="D158" s="263"/>
      <c r="E158" s="263"/>
      <c r="F158" s="263"/>
      <c r="G158" s="263"/>
      <c r="H158" s="196"/>
      <c r="O158" s="513"/>
      <c r="P158" s="275"/>
    </row>
    <row r="159" spans="1:16" ht="4.5" hidden="1" customHeight="1" x14ac:dyDescent="0.2">
      <c r="A159" s="243"/>
      <c r="B159" s="275"/>
      <c r="C159" s="275"/>
      <c r="D159" s="276"/>
      <c r="E159" s="276"/>
      <c r="F159" s="276"/>
      <c r="G159" s="276"/>
      <c r="H159" s="244"/>
      <c r="O159" s="510"/>
      <c r="P159" s="511"/>
    </row>
    <row r="160" spans="1:16" ht="13.5" hidden="1" thickBot="1" x14ac:dyDescent="0.25">
      <c r="A160" s="243"/>
      <c r="B160" s="275"/>
      <c r="C160" s="275"/>
      <c r="D160" s="276"/>
      <c r="E160" s="276"/>
      <c r="F160" s="276"/>
      <c r="G160" s="276"/>
      <c r="H160" s="244"/>
      <c r="O160" s="513"/>
      <c r="P160" s="275"/>
    </row>
    <row r="161" spans="1:16" ht="13.5" hidden="1" thickBot="1" x14ac:dyDescent="0.25">
      <c r="A161" s="245"/>
      <c r="B161" s="275"/>
      <c r="C161" s="275"/>
      <c r="D161" s="275"/>
      <c r="E161" s="275"/>
      <c r="F161" s="275"/>
      <c r="G161" s="275"/>
      <c r="H161" s="246"/>
      <c r="O161" s="513"/>
      <c r="P161" s="275"/>
    </row>
    <row r="162" spans="1:16" ht="13.5" hidden="1" thickBot="1" x14ac:dyDescent="0.25">
      <c r="A162" s="247"/>
      <c r="H162" s="248"/>
      <c r="O162" s="513"/>
      <c r="P162" s="275"/>
    </row>
    <row r="163" spans="1:16" ht="6" hidden="1" customHeight="1" x14ac:dyDescent="0.25">
      <c r="A163" s="247"/>
      <c r="H163" s="248"/>
      <c r="O163" s="508"/>
      <c r="P163" s="516"/>
    </row>
    <row r="164" spans="1:16" ht="14.25" thickBot="1" x14ac:dyDescent="0.3">
      <c r="A164" s="806" t="s">
        <v>244</v>
      </c>
      <c r="B164" s="807"/>
      <c r="C164" s="807"/>
      <c r="D164" s="807"/>
      <c r="E164" s="807"/>
      <c r="F164" s="807"/>
      <c r="G164" s="807"/>
      <c r="H164" s="808"/>
      <c r="O164" s="508"/>
      <c r="P164" s="508"/>
    </row>
    <row r="165" spans="1:16" x14ac:dyDescent="0.2">
      <c r="A165" s="249" t="s">
        <v>38</v>
      </c>
      <c r="B165" s="171" t="s">
        <v>245</v>
      </c>
      <c r="C165" s="280">
        <f>C81-C139</f>
        <v>-641918</v>
      </c>
      <c r="D165" s="280">
        <f t="shared" ref="D165:H165" si="38">D81-D139</f>
        <v>-43208</v>
      </c>
      <c r="E165" s="280">
        <f t="shared" si="38"/>
        <v>0</v>
      </c>
      <c r="F165" s="280">
        <f t="shared" si="38"/>
        <v>0</v>
      </c>
      <c r="G165" s="280">
        <f t="shared" si="38"/>
        <v>0</v>
      </c>
      <c r="H165" s="280">
        <f t="shared" si="38"/>
        <v>-685126</v>
      </c>
      <c r="O165" s="517"/>
      <c r="P165" s="518"/>
    </row>
    <row r="166" spans="1:16" ht="13.5" thickBot="1" x14ac:dyDescent="0.25">
      <c r="A166" s="250" t="s">
        <v>17</v>
      </c>
      <c r="B166" s="251" t="s">
        <v>246</v>
      </c>
      <c r="C166" s="281">
        <f>C95-C149</f>
        <v>641918</v>
      </c>
      <c r="D166" s="281">
        <f t="shared" ref="D166:H166" si="39">D95-D149</f>
        <v>43208</v>
      </c>
      <c r="E166" s="281">
        <f t="shared" si="39"/>
        <v>0</v>
      </c>
      <c r="F166" s="281">
        <f t="shared" si="39"/>
        <v>0</v>
      </c>
      <c r="G166" s="281">
        <f t="shared" si="39"/>
        <v>0</v>
      </c>
      <c r="H166" s="281">
        <f t="shared" si="39"/>
        <v>685126</v>
      </c>
      <c r="O166" s="499"/>
      <c r="P166" s="275"/>
    </row>
    <row r="167" spans="1:16" ht="15.75" x14ac:dyDescent="0.25">
      <c r="B167" s="43"/>
      <c r="H167" s="30"/>
      <c r="O167" s="499"/>
      <c r="P167" s="275"/>
    </row>
    <row r="168" spans="1:16" ht="15.75" x14ac:dyDescent="0.25">
      <c r="B168" s="42"/>
      <c r="H168" s="30"/>
      <c r="O168" s="507"/>
      <c r="P168" s="275"/>
    </row>
    <row r="169" spans="1:16" ht="15.75" x14ac:dyDescent="0.25">
      <c r="B169" s="42"/>
      <c r="O169" s="499"/>
      <c r="P169" s="275"/>
    </row>
    <row r="170" spans="1:16" ht="15.75" x14ac:dyDescent="0.25">
      <c r="B170" s="42"/>
      <c r="O170" s="510"/>
      <c r="P170" s="275"/>
    </row>
    <row r="171" spans="1:16" ht="15.75" x14ac:dyDescent="0.25">
      <c r="B171" s="42"/>
      <c r="H171" s="30"/>
      <c r="O171" s="519"/>
      <c r="P171" s="520"/>
    </row>
    <row r="172" spans="1:16" ht="15.75" x14ac:dyDescent="0.25">
      <c r="B172" s="42"/>
      <c r="H172" s="30"/>
      <c r="O172" s="513"/>
      <c r="P172" s="275"/>
    </row>
    <row r="173" spans="1:16" ht="15.75" x14ac:dyDescent="0.25">
      <c r="B173" s="42"/>
      <c r="O173" s="513"/>
      <c r="P173" s="275"/>
    </row>
    <row r="174" spans="1:16" ht="15.75" x14ac:dyDescent="0.25">
      <c r="B174" s="42"/>
      <c r="O174" s="510"/>
      <c r="P174" s="511"/>
    </row>
    <row r="175" spans="1:16" ht="15.75" x14ac:dyDescent="0.25">
      <c r="B175" s="44"/>
      <c r="O175" s="513"/>
      <c r="P175" s="275"/>
    </row>
    <row r="176" spans="1:16" ht="15.75" x14ac:dyDescent="0.25">
      <c r="B176" s="44"/>
      <c r="O176" s="513"/>
      <c r="P176" s="275"/>
    </row>
    <row r="177" spans="2:16" ht="15.75" x14ac:dyDescent="0.25">
      <c r="B177" s="44"/>
      <c r="O177" s="513"/>
      <c r="P177" s="275"/>
    </row>
    <row r="178" spans="2:16" ht="15.75" x14ac:dyDescent="0.25">
      <c r="B178" s="45"/>
      <c r="O178" s="508"/>
      <c r="P178" s="516"/>
    </row>
    <row r="179" spans="2:16" ht="15.75" x14ac:dyDescent="0.25">
      <c r="B179" s="43"/>
      <c r="H179" s="30"/>
      <c r="O179" s="793"/>
      <c r="P179" s="793"/>
    </row>
    <row r="180" spans="2:16" ht="15.75" x14ac:dyDescent="0.25">
      <c r="B180" s="43"/>
      <c r="H180" s="30"/>
    </row>
    <row r="181" spans="2:16" ht="15.75" x14ac:dyDescent="0.25">
      <c r="B181" s="43"/>
      <c r="H181" s="30"/>
    </row>
    <row r="182" spans="2:16" ht="15.75" x14ac:dyDescent="0.25">
      <c r="B182" s="43"/>
    </row>
    <row r="183" spans="2:16" ht="15.75" x14ac:dyDescent="0.25">
      <c r="B183" s="46"/>
      <c r="H183" s="30"/>
    </row>
    <row r="184" spans="2:16" ht="15.75" x14ac:dyDescent="0.25">
      <c r="B184" s="46"/>
      <c r="H184" s="30"/>
    </row>
    <row r="185" spans="2:16" ht="15.75" x14ac:dyDescent="0.25">
      <c r="B185" s="46"/>
      <c r="H185" s="30"/>
    </row>
    <row r="186" spans="2:16" ht="15.75" x14ac:dyDescent="0.25">
      <c r="B186" s="46"/>
      <c r="H186" s="30"/>
    </row>
    <row r="187" spans="2:16" ht="15.75" x14ac:dyDescent="0.25">
      <c r="B187" s="46"/>
      <c r="H187" s="30"/>
    </row>
    <row r="188" spans="2:16" ht="15.75" x14ac:dyDescent="0.25">
      <c r="B188" s="46"/>
    </row>
    <row r="189" spans="2:16" ht="15.75" x14ac:dyDescent="0.25">
      <c r="B189" s="46"/>
    </row>
    <row r="190" spans="2:16" ht="15.75" x14ac:dyDescent="0.25">
      <c r="B190" s="46"/>
      <c r="H190" s="30"/>
    </row>
    <row r="191" spans="2:16" ht="15.75" x14ac:dyDescent="0.25">
      <c r="B191" s="42"/>
      <c r="H191" s="30"/>
    </row>
    <row r="192" spans="2:16" ht="15.75" x14ac:dyDescent="0.25">
      <c r="B192" s="42"/>
      <c r="H192" s="30"/>
    </row>
    <row r="193" spans="2:8" ht="15.75" x14ac:dyDescent="0.25">
      <c r="B193" s="45"/>
    </row>
    <row r="194" spans="2:8" ht="15.75" x14ac:dyDescent="0.25">
      <c r="B194" s="45"/>
    </row>
    <row r="195" spans="2:8" ht="15.75" x14ac:dyDescent="0.25">
      <c r="B195" s="45"/>
    </row>
    <row r="196" spans="2:8" ht="15.75" x14ac:dyDescent="0.25">
      <c r="B196" s="42"/>
    </row>
    <row r="197" spans="2:8" ht="15.75" x14ac:dyDescent="0.25">
      <c r="B197" s="42"/>
    </row>
    <row r="198" spans="2:8" ht="15.75" x14ac:dyDescent="0.25">
      <c r="B198" s="47"/>
      <c r="H198" s="30"/>
    </row>
    <row r="199" spans="2:8" ht="15.75" x14ac:dyDescent="0.25">
      <c r="B199" s="47"/>
      <c r="H199" s="30"/>
    </row>
    <row r="200" spans="2:8" ht="15.75" x14ac:dyDescent="0.25">
      <c r="B200" s="47"/>
      <c r="H200" s="30"/>
    </row>
    <row r="201" spans="2:8" ht="15.75" x14ac:dyDescent="0.25">
      <c r="B201" s="48"/>
      <c r="H201" s="30"/>
    </row>
    <row r="202" spans="2:8" ht="15.75" x14ac:dyDescent="0.25">
      <c r="B202" s="48"/>
      <c r="H202" s="30"/>
    </row>
    <row r="203" spans="2:8" ht="15.75" x14ac:dyDescent="0.25">
      <c r="B203" s="48"/>
    </row>
    <row r="204" spans="2:8" ht="15.75" x14ac:dyDescent="0.25">
      <c r="B204" s="48"/>
    </row>
    <row r="205" spans="2:8" ht="15.75" x14ac:dyDescent="0.25">
      <c r="B205" s="45"/>
    </row>
    <row r="206" spans="2:8" ht="15.75" x14ac:dyDescent="0.25">
      <c r="B206" s="45"/>
    </row>
    <row r="207" spans="2:8" ht="15.75" x14ac:dyDescent="0.25">
      <c r="B207" s="45"/>
    </row>
    <row r="208" spans="2:8" ht="15.75" x14ac:dyDescent="0.25">
      <c r="B208" s="45"/>
      <c r="H208" s="30"/>
    </row>
  </sheetData>
  <mergeCells count="15">
    <mergeCell ref="O179:P179"/>
    <mergeCell ref="H97:H98"/>
    <mergeCell ref="A96:B96"/>
    <mergeCell ref="A139:B139"/>
    <mergeCell ref="A97:A98"/>
    <mergeCell ref="B97:B98"/>
    <mergeCell ref="C97:C98"/>
    <mergeCell ref="D97:D98"/>
    <mergeCell ref="A164:H164"/>
    <mergeCell ref="A150:B150"/>
    <mergeCell ref="A151:H151"/>
    <mergeCell ref="A154:B154"/>
    <mergeCell ref="A157:B157"/>
    <mergeCell ref="E97:E98"/>
    <mergeCell ref="F97:F98"/>
  </mergeCells>
  <printOptions horizontalCentered="1" gridLines="1"/>
  <pageMargins left="0.25" right="0.25" top="0.75" bottom="0.75" header="0.3" footer="0.3"/>
  <pageSetup paperSize="9" fitToHeight="0" orientation="landscape" blackAndWhite="1" verticalDpi="300" r:id="rId1"/>
  <headerFooter scaleWithDoc="0" alignWithMargins="0">
    <oddHeader>&amp;L&amp;8 1. melléklet 
&amp;CSimontornya Város Önkormányzata 2023. évi bevétel - kiadás mérlege</oddHeader>
    <oddFooter>&amp;L&amp;"Times New Roman CE,Normál"&amp;D/&amp;T</oddFooter>
  </headerFooter>
  <rowBreaks count="1" manualBreakCount="1"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U37"/>
  <sheetViews>
    <sheetView topLeftCell="G1" zoomScaleNormal="100" workbookViewId="0">
      <selection activeCell="F7" sqref="F7"/>
    </sheetView>
  </sheetViews>
  <sheetFormatPr defaultRowHeight="12.75" x14ac:dyDescent="0.2"/>
  <cols>
    <col min="1" max="1" width="42.85546875" customWidth="1"/>
    <col min="2" max="2" width="10" customWidth="1"/>
    <col min="3" max="3" width="10.7109375" bestFit="1" customWidth="1"/>
    <col min="4" max="6" width="10.7109375" customWidth="1"/>
    <col min="7" max="7" width="10" customWidth="1"/>
    <col min="8" max="8" width="47.28515625" customWidth="1"/>
    <col min="9" max="9" width="10" customWidth="1"/>
    <col min="10" max="13" width="9.85546875" customWidth="1"/>
    <col min="14" max="14" width="11" customWidth="1"/>
    <col min="15" max="15" width="37.85546875" customWidth="1"/>
    <col min="16" max="16" width="10.42578125" bestFit="1" customWidth="1"/>
    <col min="17" max="17" width="10.5703125" bestFit="1" customWidth="1"/>
    <col min="18" max="20" width="10.5703125" customWidth="1"/>
    <col min="21" max="21" width="10.7109375" customWidth="1"/>
  </cols>
  <sheetData>
    <row r="1" spans="1:21" ht="15" x14ac:dyDescent="0.25">
      <c r="A1" s="135"/>
      <c r="B1" s="115"/>
      <c r="C1" s="116"/>
      <c r="D1" s="116"/>
      <c r="E1" s="116"/>
      <c r="F1" s="116"/>
      <c r="G1" s="116"/>
      <c r="H1" s="135"/>
      <c r="I1" s="115"/>
      <c r="J1" s="116"/>
      <c r="K1" s="116"/>
      <c r="L1" s="116"/>
      <c r="M1" s="116"/>
      <c r="N1" s="116"/>
      <c r="O1" s="136"/>
      <c r="P1" s="115"/>
      <c r="Q1" s="116"/>
      <c r="R1" s="116"/>
      <c r="S1" s="116"/>
      <c r="T1" s="116"/>
      <c r="U1" s="118"/>
    </row>
    <row r="2" spans="1:21" ht="15" x14ac:dyDescent="0.25">
      <c r="A2" s="137"/>
      <c r="B2" s="818" t="s">
        <v>96</v>
      </c>
      <c r="C2" s="819"/>
      <c r="D2" s="819"/>
      <c r="E2" s="819"/>
      <c r="F2" s="819"/>
      <c r="G2" s="819"/>
      <c r="H2" s="137"/>
      <c r="I2" s="818" t="s">
        <v>96</v>
      </c>
      <c r="J2" s="819"/>
      <c r="K2" s="819"/>
      <c r="L2" s="819"/>
      <c r="M2" s="819"/>
      <c r="N2" s="819"/>
      <c r="O2" s="52"/>
      <c r="P2" s="818" t="s">
        <v>96</v>
      </c>
      <c r="Q2" s="819"/>
      <c r="R2" s="819"/>
      <c r="S2" s="819"/>
      <c r="T2" s="819"/>
      <c r="U2" s="820"/>
    </row>
    <row r="3" spans="1:21" ht="15" x14ac:dyDescent="0.25">
      <c r="A3" s="290" t="s">
        <v>97</v>
      </c>
      <c r="B3" s="53">
        <v>2024</v>
      </c>
      <c r="C3" s="54">
        <v>2024</v>
      </c>
      <c r="D3" s="54">
        <v>2024</v>
      </c>
      <c r="E3" s="54">
        <v>2024</v>
      </c>
      <c r="F3" s="54">
        <v>2024</v>
      </c>
      <c r="G3" s="54">
        <v>2024</v>
      </c>
      <c r="H3" s="120" t="s">
        <v>98</v>
      </c>
      <c r="I3" s="53">
        <v>2024</v>
      </c>
      <c r="J3" s="53">
        <v>2024</v>
      </c>
      <c r="K3" s="54">
        <v>2024</v>
      </c>
      <c r="L3" s="54">
        <v>2024</v>
      </c>
      <c r="M3" s="54">
        <v>2024</v>
      </c>
      <c r="N3" s="54">
        <v>2024</v>
      </c>
      <c r="O3" s="55" t="s">
        <v>99</v>
      </c>
      <c r="P3" s="53">
        <v>2024</v>
      </c>
      <c r="Q3" s="53">
        <v>2024</v>
      </c>
      <c r="R3" s="54">
        <v>2024</v>
      </c>
      <c r="S3" s="696">
        <v>2024</v>
      </c>
      <c r="T3" s="54">
        <v>2024</v>
      </c>
      <c r="U3" s="121">
        <v>2024</v>
      </c>
    </row>
    <row r="4" spans="1:21" ht="15" x14ac:dyDescent="0.25">
      <c r="A4" s="137"/>
      <c r="B4" s="53" t="s">
        <v>100</v>
      </c>
      <c r="C4" s="58" t="s">
        <v>291</v>
      </c>
      <c r="D4" s="58" t="s">
        <v>393</v>
      </c>
      <c r="E4" s="58" t="s">
        <v>399</v>
      </c>
      <c r="F4" s="58" t="s">
        <v>407</v>
      </c>
      <c r="G4" s="54" t="s">
        <v>293</v>
      </c>
      <c r="H4" s="119"/>
      <c r="I4" s="53" t="s">
        <v>100</v>
      </c>
      <c r="J4" s="56" t="s">
        <v>290</v>
      </c>
      <c r="K4" s="58" t="s">
        <v>393</v>
      </c>
      <c r="L4" s="58" t="s">
        <v>399</v>
      </c>
      <c r="M4" s="58" t="s">
        <v>407</v>
      </c>
      <c r="N4" s="54" t="s">
        <v>293</v>
      </c>
      <c r="O4" s="57"/>
      <c r="P4" s="53" t="s">
        <v>100</v>
      </c>
      <c r="Q4" s="56" t="s">
        <v>291</v>
      </c>
      <c r="R4" s="58" t="s">
        <v>393</v>
      </c>
      <c r="S4" s="58" t="s">
        <v>399</v>
      </c>
      <c r="T4" s="58" t="s">
        <v>407</v>
      </c>
      <c r="U4" s="54" t="s">
        <v>293</v>
      </c>
    </row>
    <row r="5" spans="1:21" ht="15" x14ac:dyDescent="0.25">
      <c r="A5" s="291"/>
      <c r="B5" s="59" t="s">
        <v>101</v>
      </c>
      <c r="C5" s="58"/>
      <c r="D5" s="58"/>
      <c r="E5" s="58"/>
      <c r="F5" s="56"/>
      <c r="G5" s="59" t="s">
        <v>101</v>
      </c>
      <c r="H5" s="123"/>
      <c r="I5" s="59" t="s">
        <v>101</v>
      </c>
      <c r="J5" s="56"/>
      <c r="K5" s="56"/>
      <c r="L5" s="56"/>
      <c r="M5" s="56"/>
      <c r="N5" s="58" t="s">
        <v>101</v>
      </c>
      <c r="O5" s="60"/>
      <c r="P5" s="59" t="s">
        <v>101</v>
      </c>
      <c r="Q5" s="56"/>
      <c r="R5" s="705"/>
      <c r="S5" s="705"/>
      <c r="T5" s="56"/>
      <c r="U5" s="122" t="s">
        <v>101</v>
      </c>
    </row>
    <row r="6" spans="1:21" x14ac:dyDescent="0.2">
      <c r="A6" s="138" t="s">
        <v>102</v>
      </c>
      <c r="B6" s="23">
        <v>267486</v>
      </c>
      <c r="C6" s="23">
        <v>-615</v>
      </c>
      <c r="D6" s="23">
        <v>2345</v>
      </c>
      <c r="E6" s="23">
        <v>1631</v>
      </c>
      <c r="F6" s="23">
        <v>16075</v>
      </c>
      <c r="G6" s="23">
        <f>SUM(B6:F6)</f>
        <v>286922</v>
      </c>
      <c r="H6" s="138" t="s">
        <v>103</v>
      </c>
      <c r="I6" s="23">
        <v>0</v>
      </c>
      <c r="J6" s="23">
        <v>0</v>
      </c>
      <c r="K6" s="23"/>
      <c r="L6" s="23"/>
      <c r="M6" s="23"/>
      <c r="N6" s="23">
        <v>0</v>
      </c>
      <c r="O6" s="23" t="s">
        <v>104</v>
      </c>
      <c r="P6" s="23">
        <f t="shared" ref="P6:Q11" si="0">B6+I6</f>
        <v>267486</v>
      </c>
      <c r="Q6" s="23">
        <f t="shared" si="0"/>
        <v>-615</v>
      </c>
      <c r="R6" s="23">
        <f t="shared" ref="R6" si="1">D6+K6</f>
        <v>2345</v>
      </c>
      <c r="S6" s="23">
        <f t="shared" ref="S6:T6" si="2">E6+L6</f>
        <v>1631</v>
      </c>
      <c r="T6" s="23">
        <f t="shared" si="2"/>
        <v>16075</v>
      </c>
      <c r="U6" s="125">
        <f t="shared" ref="U6:U11" si="3">G6+N6</f>
        <v>286922</v>
      </c>
    </row>
    <row r="7" spans="1:21" x14ac:dyDescent="0.2">
      <c r="A7" s="126" t="s">
        <v>105</v>
      </c>
      <c r="B7" s="10">
        <v>0</v>
      </c>
      <c r="C7" s="10"/>
      <c r="D7" s="10"/>
      <c r="E7" s="10"/>
      <c r="F7" s="10"/>
      <c r="G7" s="10"/>
      <c r="H7" s="126" t="s">
        <v>106</v>
      </c>
      <c r="I7" s="10">
        <v>0</v>
      </c>
      <c r="J7" s="10"/>
      <c r="K7" s="10"/>
      <c r="L7" s="10"/>
      <c r="M7" s="10"/>
      <c r="N7" s="10">
        <f>SUM(I7:J7)</f>
        <v>0</v>
      </c>
      <c r="O7" s="25" t="s">
        <v>107</v>
      </c>
      <c r="P7" s="23">
        <f t="shared" si="0"/>
        <v>0</v>
      </c>
      <c r="Q7" s="23">
        <f t="shared" si="0"/>
        <v>0</v>
      </c>
      <c r="R7" s="591"/>
      <c r="S7" s="591"/>
      <c r="T7" s="591"/>
      <c r="U7" s="125">
        <f>SUM(P7:Q7)</f>
        <v>0</v>
      </c>
    </row>
    <row r="8" spans="1:21" x14ac:dyDescent="0.2">
      <c r="A8" s="124" t="s">
        <v>108</v>
      </c>
      <c r="B8" s="10">
        <v>1351650</v>
      </c>
      <c r="C8" s="10"/>
      <c r="D8" s="10">
        <v>2345</v>
      </c>
      <c r="E8" s="10">
        <v>7773</v>
      </c>
      <c r="F8" s="10">
        <v>-40042</v>
      </c>
      <c r="G8" s="10">
        <f>SUM(B8:F8)</f>
        <v>1321726</v>
      </c>
      <c r="H8" s="124" t="s">
        <v>109</v>
      </c>
      <c r="I8" s="10">
        <v>311243</v>
      </c>
      <c r="J8" s="10">
        <v>730062</v>
      </c>
      <c r="K8" s="10">
        <v>-142798</v>
      </c>
      <c r="L8" s="10">
        <v>-97536</v>
      </c>
      <c r="M8" s="10">
        <v>-305388</v>
      </c>
      <c r="N8" s="10">
        <f>SUM(I8:M8)</f>
        <v>495583</v>
      </c>
      <c r="O8" s="10" t="s">
        <v>110</v>
      </c>
      <c r="P8" s="10">
        <f t="shared" si="0"/>
        <v>1662893</v>
      </c>
      <c r="Q8" s="10">
        <f t="shared" si="0"/>
        <v>730062</v>
      </c>
      <c r="R8" s="10">
        <f>D8+K8</f>
        <v>-140453</v>
      </c>
      <c r="S8" s="10">
        <f>E8+L8</f>
        <v>-89763</v>
      </c>
      <c r="T8" s="10">
        <f>F8+M8</f>
        <v>-345430</v>
      </c>
      <c r="U8" s="127">
        <f t="shared" si="3"/>
        <v>1817309</v>
      </c>
    </row>
    <row r="9" spans="1:21" x14ac:dyDescent="0.2">
      <c r="A9" s="124" t="s">
        <v>49</v>
      </c>
      <c r="B9" s="10">
        <v>0</v>
      </c>
      <c r="C9" s="10">
        <v>0</v>
      </c>
      <c r="D9" s="10"/>
      <c r="E9" s="10"/>
      <c r="F9" s="10"/>
      <c r="G9" s="10">
        <v>0</v>
      </c>
      <c r="H9" s="124" t="s">
        <v>49</v>
      </c>
      <c r="I9" s="10"/>
      <c r="J9" s="10">
        <v>0</v>
      </c>
      <c r="K9" s="10"/>
      <c r="L9" s="10"/>
      <c r="M9" s="10"/>
      <c r="N9" s="10">
        <v>0</v>
      </c>
      <c r="O9" s="61" t="s">
        <v>49</v>
      </c>
      <c r="P9" s="10">
        <f t="shared" si="0"/>
        <v>0</v>
      </c>
      <c r="Q9" s="10">
        <f t="shared" si="0"/>
        <v>0</v>
      </c>
      <c r="R9" s="669"/>
      <c r="S9" s="669"/>
      <c r="T9" s="669"/>
      <c r="U9" s="127">
        <f t="shared" si="3"/>
        <v>0</v>
      </c>
    </row>
    <row r="10" spans="1:21" x14ac:dyDescent="0.2">
      <c r="A10" s="126" t="s">
        <v>111</v>
      </c>
      <c r="B10" s="10">
        <v>13695</v>
      </c>
      <c r="C10" s="10">
        <v>615</v>
      </c>
      <c r="D10" s="10"/>
      <c r="E10" s="10"/>
      <c r="F10" s="10"/>
      <c r="G10" s="10">
        <f>SUM(B10:C10)</f>
        <v>14310</v>
      </c>
      <c r="H10" s="126" t="s">
        <v>111</v>
      </c>
      <c r="I10" s="10">
        <v>628223</v>
      </c>
      <c r="J10" s="10">
        <v>42593</v>
      </c>
      <c r="K10" s="10"/>
      <c r="L10" s="10"/>
      <c r="M10" s="10"/>
      <c r="N10" s="10">
        <f>SUM(I10:J10)</f>
        <v>670816</v>
      </c>
      <c r="O10" s="25" t="s">
        <v>111</v>
      </c>
      <c r="P10" s="10">
        <f t="shared" si="0"/>
        <v>641918</v>
      </c>
      <c r="Q10" s="10">
        <f t="shared" si="0"/>
        <v>43208</v>
      </c>
      <c r="R10" s="669"/>
      <c r="S10" s="669"/>
      <c r="T10" s="669"/>
      <c r="U10" s="127">
        <f t="shared" si="3"/>
        <v>685126</v>
      </c>
    </row>
    <row r="11" spans="1:21" x14ac:dyDescent="0.2">
      <c r="A11" s="126" t="s">
        <v>163</v>
      </c>
      <c r="B11" s="10"/>
      <c r="C11" s="10"/>
      <c r="D11" s="10"/>
      <c r="E11" s="10"/>
      <c r="F11" s="10"/>
      <c r="G11" s="10">
        <v>0</v>
      </c>
      <c r="H11" s="126" t="s">
        <v>164</v>
      </c>
      <c r="I11" s="10">
        <v>0</v>
      </c>
      <c r="J11" s="10"/>
      <c r="K11" s="10"/>
      <c r="L11" s="10"/>
      <c r="M11" s="10"/>
      <c r="N11" s="10">
        <v>0</v>
      </c>
      <c r="O11" s="25" t="s">
        <v>165</v>
      </c>
      <c r="P11" s="10">
        <f t="shared" si="0"/>
        <v>0</v>
      </c>
      <c r="Q11" s="10">
        <f t="shared" si="0"/>
        <v>0</v>
      </c>
      <c r="R11" s="669"/>
      <c r="S11" s="669"/>
      <c r="T11" s="669"/>
      <c r="U11" s="127">
        <f t="shared" si="3"/>
        <v>0</v>
      </c>
    </row>
    <row r="12" spans="1:21" ht="13.5" thickBot="1" x14ac:dyDescent="0.25">
      <c r="A12" s="292" t="s">
        <v>112</v>
      </c>
      <c r="B12" s="104">
        <f>SUM(B6:B10)</f>
        <v>1632831</v>
      </c>
      <c r="C12" s="104">
        <f>SUM(C6:C10)</f>
        <v>0</v>
      </c>
      <c r="D12" s="104">
        <f>SUM(D6:D10)</f>
        <v>4690</v>
      </c>
      <c r="E12" s="104">
        <f>SUM(E6:E10)</f>
        <v>9404</v>
      </c>
      <c r="F12" s="104">
        <f>SUM(F6:F10)</f>
        <v>-23967</v>
      </c>
      <c r="G12" s="104">
        <f>SUM(G6:G11)</f>
        <v>1622958</v>
      </c>
      <c r="H12" s="139" t="s">
        <v>113</v>
      </c>
      <c r="I12" s="132">
        <f>SUM(I6:I11)</f>
        <v>939466</v>
      </c>
      <c r="J12" s="132">
        <f>SUM(J6:J10)</f>
        <v>772655</v>
      </c>
      <c r="K12" s="132">
        <f>SUM(K6:K10)</f>
        <v>-142798</v>
      </c>
      <c r="L12" s="132">
        <f>SUM(L6:L10)</f>
        <v>-97536</v>
      </c>
      <c r="M12" s="132">
        <f>SUM(M6:M10)</f>
        <v>-305388</v>
      </c>
      <c r="N12" s="132">
        <f>SUM(N7:N11)</f>
        <v>1166399</v>
      </c>
      <c r="O12" s="133" t="s">
        <v>114</v>
      </c>
      <c r="P12" s="132">
        <f>SUM(P6:P11)</f>
        <v>2572297</v>
      </c>
      <c r="Q12" s="132">
        <f>SUM(Q6:Q10)</f>
        <v>772655</v>
      </c>
      <c r="R12" s="132">
        <f>SUM(R6:R10)</f>
        <v>-138108</v>
      </c>
      <c r="S12" s="132">
        <f>SUM(S6:S10)</f>
        <v>-88132</v>
      </c>
      <c r="T12" s="132">
        <f>SUM(T6:T10)</f>
        <v>-329355</v>
      </c>
      <c r="U12" s="134">
        <f>SUM(U6:U11)</f>
        <v>2789357</v>
      </c>
    </row>
    <row r="13" spans="1:21" ht="15" x14ac:dyDescent="0.25">
      <c r="A13" s="293"/>
      <c r="B13" s="49"/>
      <c r="C13" s="50"/>
      <c r="D13" s="50"/>
      <c r="E13" s="50"/>
      <c r="F13" s="50"/>
      <c r="G13" s="50"/>
      <c r="H13" s="114"/>
      <c r="I13" s="115"/>
      <c r="J13" s="116"/>
      <c r="K13" s="116"/>
      <c r="L13" s="116"/>
      <c r="M13" s="116"/>
      <c r="N13" s="116"/>
      <c r="O13" s="117"/>
      <c r="P13" s="115"/>
      <c r="Q13" s="116"/>
      <c r="R13" s="116"/>
      <c r="S13" s="116"/>
      <c r="T13" s="116"/>
      <c r="U13" s="118"/>
    </row>
    <row r="14" spans="1:21" ht="15" x14ac:dyDescent="0.25">
      <c r="A14" s="119"/>
      <c r="B14" s="818" t="s">
        <v>96</v>
      </c>
      <c r="C14" s="819"/>
      <c r="D14" s="819"/>
      <c r="E14" s="819"/>
      <c r="F14" s="819"/>
      <c r="G14" s="819"/>
      <c r="H14" s="119"/>
      <c r="I14" s="818" t="s">
        <v>96</v>
      </c>
      <c r="J14" s="819"/>
      <c r="K14" s="819"/>
      <c r="L14" s="819"/>
      <c r="M14" s="819"/>
      <c r="N14" s="819"/>
      <c r="O14" s="57"/>
      <c r="P14" s="818" t="s">
        <v>96</v>
      </c>
      <c r="Q14" s="819"/>
      <c r="R14" s="819"/>
      <c r="S14" s="819"/>
      <c r="T14" s="819"/>
      <c r="U14" s="820"/>
    </row>
    <row r="15" spans="1:21" ht="15" x14ac:dyDescent="0.25">
      <c r="A15" s="120" t="s">
        <v>115</v>
      </c>
      <c r="B15" s="53">
        <v>2024</v>
      </c>
      <c r="C15" s="53">
        <v>2024</v>
      </c>
      <c r="D15" s="54">
        <v>2024</v>
      </c>
      <c r="E15" s="54">
        <v>2024</v>
      </c>
      <c r="F15" s="54">
        <v>2024</v>
      </c>
      <c r="G15" s="53">
        <v>2024</v>
      </c>
      <c r="H15" s="120" t="s">
        <v>116</v>
      </c>
      <c r="I15" s="53">
        <v>2024</v>
      </c>
      <c r="J15" s="53">
        <v>2024</v>
      </c>
      <c r="K15" s="54">
        <v>2024</v>
      </c>
      <c r="L15" s="54">
        <v>2024</v>
      </c>
      <c r="M15" s="54">
        <v>2024</v>
      </c>
      <c r="N15" s="54">
        <v>2023</v>
      </c>
      <c r="O15" s="55" t="s">
        <v>117</v>
      </c>
      <c r="P15" s="53">
        <v>2024</v>
      </c>
      <c r="Q15" s="53">
        <v>2024</v>
      </c>
      <c r="R15" s="54">
        <v>2024</v>
      </c>
      <c r="S15" s="696">
        <v>2024</v>
      </c>
      <c r="T15" s="54">
        <v>2024</v>
      </c>
      <c r="U15" s="121">
        <v>2024</v>
      </c>
    </row>
    <row r="16" spans="1:21" ht="15" x14ac:dyDescent="0.25">
      <c r="A16" s="119"/>
      <c r="B16" s="53" t="s">
        <v>100</v>
      </c>
      <c r="C16" s="56" t="s">
        <v>291</v>
      </c>
      <c r="D16" s="58" t="s">
        <v>393</v>
      </c>
      <c r="E16" s="58" t="s">
        <v>399</v>
      </c>
      <c r="F16" s="58" t="s">
        <v>407</v>
      </c>
      <c r="G16" s="54" t="s">
        <v>293</v>
      </c>
      <c r="H16" s="119"/>
      <c r="I16" s="53" t="s">
        <v>100</v>
      </c>
      <c r="J16" s="56" t="s">
        <v>290</v>
      </c>
      <c r="K16" s="58" t="s">
        <v>393</v>
      </c>
      <c r="L16" s="58" t="s">
        <v>399</v>
      </c>
      <c r="M16" s="58" t="s">
        <v>407</v>
      </c>
      <c r="N16" s="54" t="s">
        <v>293</v>
      </c>
      <c r="O16" s="57"/>
      <c r="P16" s="53" t="s">
        <v>100</v>
      </c>
      <c r="Q16" s="56" t="s">
        <v>292</v>
      </c>
      <c r="R16" s="58" t="s">
        <v>393</v>
      </c>
      <c r="S16" s="58" t="s">
        <v>399</v>
      </c>
      <c r="T16" s="58" t="s">
        <v>408</v>
      </c>
      <c r="U16" s="54" t="s">
        <v>293</v>
      </c>
    </row>
    <row r="17" spans="1:21" ht="15" x14ac:dyDescent="0.25">
      <c r="A17" s="123"/>
      <c r="B17" s="59" t="s">
        <v>101</v>
      </c>
      <c r="C17" s="56"/>
      <c r="D17" s="56"/>
      <c r="E17" s="56"/>
      <c r="F17" s="56"/>
      <c r="G17" s="59" t="s">
        <v>101</v>
      </c>
      <c r="H17" s="123"/>
      <c r="I17" s="59" t="s">
        <v>101</v>
      </c>
      <c r="J17" s="56"/>
      <c r="K17" s="56"/>
      <c r="L17" s="56"/>
      <c r="M17" s="56"/>
      <c r="N17" s="58" t="s">
        <v>101</v>
      </c>
      <c r="O17" s="60"/>
      <c r="P17" s="59" t="s">
        <v>101</v>
      </c>
      <c r="Q17" s="56"/>
      <c r="R17" s="705"/>
      <c r="S17" s="705"/>
      <c r="T17" s="56"/>
      <c r="U17" s="122" t="s">
        <v>101</v>
      </c>
    </row>
    <row r="18" spans="1:21" x14ac:dyDescent="0.2">
      <c r="A18" s="294" t="s">
        <v>118</v>
      </c>
      <c r="B18" s="10">
        <v>268831</v>
      </c>
      <c r="C18" s="10"/>
      <c r="D18" s="10">
        <v>2345</v>
      </c>
      <c r="E18" s="10">
        <v>1631</v>
      </c>
      <c r="F18" s="10">
        <v>19575</v>
      </c>
      <c r="G18" s="10">
        <f>SUM(B18:F18)</f>
        <v>292382</v>
      </c>
      <c r="H18" s="124" t="s">
        <v>119</v>
      </c>
      <c r="I18" s="10">
        <v>0</v>
      </c>
      <c r="J18" s="10"/>
      <c r="K18" s="10"/>
      <c r="L18" s="10"/>
      <c r="M18" s="10"/>
      <c r="N18" s="10"/>
      <c r="O18" s="10" t="s">
        <v>120</v>
      </c>
      <c r="P18" s="23">
        <f>B18+I18</f>
        <v>268831</v>
      </c>
      <c r="Q18" s="23">
        <f>C18+J18</f>
        <v>0</v>
      </c>
      <c r="R18" s="23">
        <f>D18+K18</f>
        <v>2345</v>
      </c>
      <c r="S18" s="23">
        <f>E18+L18</f>
        <v>1631</v>
      </c>
      <c r="T18" s="23">
        <f>F18+M18</f>
        <v>19575</v>
      </c>
      <c r="U18" s="125">
        <f t="shared" ref="U18:U21" si="4">G18+N18</f>
        <v>292382</v>
      </c>
    </row>
    <row r="19" spans="1:21" x14ac:dyDescent="0.2">
      <c r="A19" s="126" t="s">
        <v>121</v>
      </c>
      <c r="B19" s="10">
        <v>0</v>
      </c>
      <c r="C19" s="10">
        <v>0</v>
      </c>
      <c r="D19" s="10"/>
      <c r="E19" s="10"/>
      <c r="F19" s="10"/>
      <c r="G19" s="10">
        <v>0</v>
      </c>
      <c r="H19" s="126" t="s">
        <v>122</v>
      </c>
      <c r="I19" s="10">
        <v>0</v>
      </c>
      <c r="J19" s="10">
        <v>0</v>
      </c>
      <c r="K19" s="10"/>
      <c r="L19" s="10"/>
      <c r="M19" s="10"/>
      <c r="N19" s="10">
        <v>0</v>
      </c>
      <c r="O19" s="25" t="s">
        <v>123</v>
      </c>
      <c r="P19" s="23">
        <f t="shared" ref="P19:Q21" si="5">B19+I19</f>
        <v>0</v>
      </c>
      <c r="Q19" s="23">
        <f t="shared" si="5"/>
        <v>0</v>
      </c>
      <c r="R19" s="591"/>
      <c r="S19" s="591"/>
      <c r="T19" s="591"/>
      <c r="U19" s="125">
        <f t="shared" si="4"/>
        <v>0</v>
      </c>
    </row>
    <row r="20" spans="1:21" x14ac:dyDescent="0.2">
      <c r="A20" s="294" t="s">
        <v>124</v>
      </c>
      <c r="B20" s="10">
        <v>1078689</v>
      </c>
      <c r="C20" s="10">
        <v>0</v>
      </c>
      <c r="D20" s="10">
        <v>2000</v>
      </c>
      <c r="E20" s="10">
        <v>7249</v>
      </c>
      <c r="F20" s="10">
        <v>12830</v>
      </c>
      <c r="G20" s="10">
        <f>SUM(B20:F20)</f>
        <v>1100768</v>
      </c>
      <c r="H20" s="124" t="s">
        <v>125</v>
      </c>
      <c r="I20" s="10">
        <v>1024341</v>
      </c>
      <c r="J20" s="10">
        <v>773270</v>
      </c>
      <c r="K20" s="10">
        <v>-144798</v>
      </c>
      <c r="L20" s="10">
        <v>-98643</v>
      </c>
      <c r="M20" s="10">
        <v>-377835</v>
      </c>
      <c r="N20" s="10">
        <f>SUM(I20:M20)</f>
        <v>1176335</v>
      </c>
      <c r="O20" s="10" t="s">
        <v>126</v>
      </c>
      <c r="P20" s="10">
        <f t="shared" si="5"/>
        <v>2103030</v>
      </c>
      <c r="Q20" s="10">
        <f t="shared" si="5"/>
        <v>773270</v>
      </c>
      <c r="R20" s="10">
        <f t="shared" ref="R20:T21" si="6">D20+K20</f>
        <v>-142798</v>
      </c>
      <c r="S20" s="10">
        <f t="shared" si="6"/>
        <v>-91394</v>
      </c>
      <c r="T20" s="10">
        <f t="shared" si="6"/>
        <v>-365005</v>
      </c>
      <c r="U20" s="127">
        <f t="shared" si="4"/>
        <v>2277103</v>
      </c>
    </row>
    <row r="21" spans="1:21" x14ac:dyDescent="0.2">
      <c r="A21" s="295" t="s">
        <v>169</v>
      </c>
      <c r="B21" s="10">
        <v>200436</v>
      </c>
      <c r="C21" s="10">
        <v>-615</v>
      </c>
      <c r="D21" s="10">
        <v>2345</v>
      </c>
      <c r="E21" s="10">
        <v>1631</v>
      </c>
      <c r="F21" s="10">
        <v>16075</v>
      </c>
      <c r="G21" s="10">
        <f>SUM(B21:F21)</f>
        <v>219872</v>
      </c>
      <c r="H21" s="105" t="s">
        <v>169</v>
      </c>
      <c r="I21" s="10">
        <v>0</v>
      </c>
      <c r="J21" s="10">
        <v>0</v>
      </c>
      <c r="K21" s="10"/>
      <c r="L21" s="10"/>
      <c r="M21" s="10"/>
      <c r="N21" s="10">
        <v>0</v>
      </c>
      <c r="O21" s="105" t="s">
        <v>169</v>
      </c>
      <c r="P21" s="10">
        <f t="shared" si="5"/>
        <v>200436</v>
      </c>
      <c r="Q21" s="10">
        <f t="shared" si="5"/>
        <v>-615</v>
      </c>
      <c r="R21" s="10">
        <f t="shared" si="6"/>
        <v>2345</v>
      </c>
      <c r="S21" s="10">
        <f t="shared" si="6"/>
        <v>1631</v>
      </c>
      <c r="T21" s="10">
        <f t="shared" si="6"/>
        <v>16075</v>
      </c>
      <c r="U21" s="128">
        <f t="shared" si="4"/>
        <v>219872</v>
      </c>
    </row>
    <row r="22" spans="1:21" ht="15.75" customHeight="1" x14ac:dyDescent="0.2">
      <c r="A22" s="296" t="s">
        <v>127</v>
      </c>
      <c r="B22" s="104">
        <v>0</v>
      </c>
      <c r="C22" s="104">
        <v>0</v>
      </c>
      <c r="D22" s="104"/>
      <c r="E22" s="104"/>
      <c r="F22" s="104"/>
      <c r="G22" s="104">
        <v>0</v>
      </c>
      <c r="H22" s="129"/>
      <c r="I22" s="10"/>
      <c r="J22" s="10">
        <v>0</v>
      </c>
      <c r="K22" s="10"/>
      <c r="L22" s="10"/>
      <c r="M22" s="10"/>
      <c r="N22" s="10">
        <v>0</v>
      </c>
      <c r="O22" s="10" t="s">
        <v>128</v>
      </c>
      <c r="P22" s="10">
        <v>0</v>
      </c>
      <c r="Q22" s="10">
        <v>0</v>
      </c>
      <c r="R22" s="10"/>
      <c r="S22" s="10"/>
      <c r="T22" s="10"/>
      <c r="U22" s="130">
        <f>G22+N22</f>
        <v>0</v>
      </c>
    </row>
    <row r="23" spans="1:21" ht="13.5" thickBot="1" x14ac:dyDescent="0.25">
      <c r="A23" s="297" t="s">
        <v>129</v>
      </c>
      <c r="B23" s="104">
        <f t="shared" ref="B23:G23" si="7">B18+B20+B21</f>
        <v>1547956</v>
      </c>
      <c r="C23" s="104">
        <f t="shared" si="7"/>
        <v>-615</v>
      </c>
      <c r="D23" s="104">
        <f t="shared" si="7"/>
        <v>6690</v>
      </c>
      <c r="E23" s="104">
        <f t="shared" si="7"/>
        <v>10511</v>
      </c>
      <c r="F23" s="104">
        <f t="shared" si="7"/>
        <v>48480</v>
      </c>
      <c r="G23" s="104">
        <f t="shared" si="7"/>
        <v>1613022</v>
      </c>
      <c r="H23" s="131" t="s">
        <v>130</v>
      </c>
      <c r="I23" s="132">
        <f t="shared" ref="I23:N23" si="8">I18+I20+I21</f>
        <v>1024341</v>
      </c>
      <c r="J23" s="132">
        <f t="shared" si="8"/>
        <v>773270</v>
      </c>
      <c r="K23" s="132">
        <f t="shared" si="8"/>
        <v>-144798</v>
      </c>
      <c r="L23" s="132">
        <f t="shared" si="8"/>
        <v>-98643</v>
      </c>
      <c r="M23" s="132">
        <f t="shared" si="8"/>
        <v>-377835</v>
      </c>
      <c r="N23" s="132">
        <f t="shared" si="8"/>
        <v>1176335</v>
      </c>
      <c r="O23" s="133" t="s">
        <v>131</v>
      </c>
      <c r="P23" s="132">
        <f>P18+P20+P21</f>
        <v>2572297</v>
      </c>
      <c r="Q23" s="132">
        <f>Q18+Q19+Q20+Q21</f>
        <v>772655</v>
      </c>
      <c r="R23" s="132">
        <f>R18+R19+R20+R21</f>
        <v>-138108</v>
      </c>
      <c r="S23" s="132">
        <f>S18+S19+S20+S21</f>
        <v>-88132</v>
      </c>
      <c r="T23" s="132">
        <f>T18+T19+T20+T21</f>
        <v>-329355</v>
      </c>
      <c r="U23" s="134">
        <f>U18+U20+U21</f>
        <v>2789357</v>
      </c>
    </row>
    <row r="24" spans="1:21" x14ac:dyDescent="0.2">
      <c r="A24" s="298"/>
      <c r="B24" s="49"/>
      <c r="C24" s="50"/>
      <c r="D24" s="50"/>
      <c r="E24" s="50"/>
      <c r="F24" s="50"/>
      <c r="G24" s="50"/>
      <c r="H24" s="140"/>
      <c r="I24" s="115"/>
      <c r="J24" s="116"/>
      <c r="K24" s="116"/>
      <c r="L24" s="116"/>
      <c r="M24" s="116"/>
      <c r="N24" s="116"/>
      <c r="O24" s="141"/>
      <c r="P24" s="115"/>
      <c r="Q24" s="116"/>
      <c r="R24" s="116"/>
      <c r="S24" s="116"/>
      <c r="T24" s="116"/>
      <c r="U24" s="118"/>
    </row>
    <row r="25" spans="1:21" x14ac:dyDescent="0.2">
      <c r="A25" s="142"/>
      <c r="B25" s="818" t="s">
        <v>96</v>
      </c>
      <c r="C25" s="819"/>
      <c r="D25" s="819"/>
      <c r="E25" s="819"/>
      <c r="F25" s="819"/>
      <c r="G25" s="819"/>
      <c r="H25" s="142"/>
      <c r="I25" s="818" t="s">
        <v>96</v>
      </c>
      <c r="J25" s="819"/>
      <c r="K25" s="819"/>
      <c r="L25" s="819"/>
      <c r="M25" s="819"/>
      <c r="N25" s="819"/>
      <c r="O25" s="63"/>
      <c r="P25" s="818" t="s">
        <v>96</v>
      </c>
      <c r="Q25" s="819"/>
      <c r="R25" s="819"/>
      <c r="S25" s="819"/>
      <c r="T25" s="819"/>
      <c r="U25" s="820"/>
    </row>
    <row r="26" spans="1:21" ht="15.75" x14ac:dyDescent="0.25">
      <c r="A26" s="143" t="s">
        <v>132</v>
      </c>
      <c r="B26" s="53">
        <v>2024</v>
      </c>
      <c r="C26" s="53">
        <v>2024</v>
      </c>
      <c r="D26" s="54">
        <v>2024</v>
      </c>
      <c r="E26" s="54">
        <v>2024</v>
      </c>
      <c r="F26" s="54">
        <v>2024</v>
      </c>
      <c r="G26" s="53">
        <v>2024</v>
      </c>
      <c r="H26" s="143" t="s">
        <v>133</v>
      </c>
      <c r="I26" s="53">
        <v>2024</v>
      </c>
      <c r="J26" s="53">
        <v>2024</v>
      </c>
      <c r="K26" s="54">
        <v>2024</v>
      </c>
      <c r="L26" s="54">
        <v>2024</v>
      </c>
      <c r="M26" s="54">
        <v>2024</v>
      </c>
      <c r="N26" s="54">
        <v>2024</v>
      </c>
      <c r="O26" s="109" t="s">
        <v>134</v>
      </c>
      <c r="P26" s="53">
        <v>2024</v>
      </c>
      <c r="Q26" s="53">
        <v>2024</v>
      </c>
      <c r="R26" s="54">
        <v>2024</v>
      </c>
      <c r="S26" s="696">
        <v>2024</v>
      </c>
      <c r="T26" s="54">
        <v>2024</v>
      </c>
      <c r="U26" s="121">
        <v>2024</v>
      </c>
    </row>
    <row r="27" spans="1:21" ht="15" x14ac:dyDescent="0.25">
      <c r="A27" s="142"/>
      <c r="B27" s="53" t="s">
        <v>100</v>
      </c>
      <c r="C27" s="56" t="s">
        <v>290</v>
      </c>
      <c r="D27" s="58" t="s">
        <v>393</v>
      </c>
      <c r="E27" s="58" t="s">
        <v>399</v>
      </c>
      <c r="F27" s="58" t="s">
        <v>407</v>
      </c>
      <c r="G27" s="54" t="s">
        <v>293</v>
      </c>
      <c r="H27" s="142"/>
      <c r="I27" s="53" t="s">
        <v>100</v>
      </c>
      <c r="J27" s="56" t="s">
        <v>290</v>
      </c>
      <c r="K27" s="58" t="s">
        <v>393</v>
      </c>
      <c r="L27" s="58" t="s">
        <v>399</v>
      </c>
      <c r="M27" s="58" t="s">
        <v>407</v>
      </c>
      <c r="N27" s="54" t="s">
        <v>293</v>
      </c>
      <c r="O27" s="63"/>
      <c r="P27" s="53" t="s">
        <v>100</v>
      </c>
      <c r="Q27" s="56" t="s">
        <v>290</v>
      </c>
      <c r="R27" s="58" t="s">
        <v>393</v>
      </c>
      <c r="S27" s="58" t="s">
        <v>399</v>
      </c>
      <c r="T27" s="58" t="s">
        <v>407</v>
      </c>
      <c r="U27" s="54" t="s">
        <v>293</v>
      </c>
    </row>
    <row r="28" spans="1:21" ht="15" x14ac:dyDescent="0.25">
      <c r="A28" s="144"/>
      <c r="B28" s="59" t="s">
        <v>101</v>
      </c>
      <c r="C28" s="56"/>
      <c r="D28" s="56"/>
      <c r="E28" s="56"/>
      <c r="F28" s="56"/>
      <c r="G28" s="59" t="s">
        <v>101</v>
      </c>
      <c r="H28" s="144"/>
      <c r="I28" s="59" t="s">
        <v>101</v>
      </c>
      <c r="J28" s="56"/>
      <c r="K28" s="56"/>
      <c r="L28" s="56"/>
      <c r="M28" s="56"/>
      <c r="N28" s="58" t="s">
        <v>101</v>
      </c>
      <c r="O28" s="64"/>
      <c r="P28" s="59" t="s">
        <v>101</v>
      </c>
      <c r="Q28" s="56"/>
      <c r="R28" s="705"/>
      <c r="S28" s="705"/>
      <c r="T28" s="56"/>
      <c r="U28" s="122" t="s">
        <v>101</v>
      </c>
    </row>
    <row r="29" spans="1:21" ht="13.5" thickBot="1" x14ac:dyDescent="0.25">
      <c r="A29" s="299" t="s">
        <v>135</v>
      </c>
      <c r="B29" s="300">
        <f t="shared" ref="B29:G29" si="9">B12-B23</f>
        <v>84875</v>
      </c>
      <c r="C29" s="300">
        <f t="shared" si="9"/>
        <v>615</v>
      </c>
      <c r="D29" s="300">
        <f t="shared" si="9"/>
        <v>-2000</v>
      </c>
      <c r="E29" s="300">
        <f t="shared" si="9"/>
        <v>-1107</v>
      </c>
      <c r="F29" s="300">
        <f t="shared" si="9"/>
        <v>-72447</v>
      </c>
      <c r="G29" s="300">
        <f t="shared" si="9"/>
        <v>9936</v>
      </c>
      <c r="H29" s="301" t="s">
        <v>136</v>
      </c>
      <c r="I29" s="300">
        <f t="shared" ref="I29:N29" si="10">I12-I23</f>
        <v>-84875</v>
      </c>
      <c r="J29" s="300">
        <f t="shared" si="10"/>
        <v>-615</v>
      </c>
      <c r="K29" s="300">
        <f t="shared" si="10"/>
        <v>2000</v>
      </c>
      <c r="L29" s="300">
        <f t="shared" si="10"/>
        <v>1107</v>
      </c>
      <c r="M29" s="300">
        <f t="shared" si="10"/>
        <v>72447</v>
      </c>
      <c r="N29" s="300">
        <f t="shared" si="10"/>
        <v>-9936</v>
      </c>
      <c r="O29" s="302" t="s">
        <v>166</v>
      </c>
      <c r="P29" s="300">
        <f>P12-P23</f>
        <v>0</v>
      </c>
      <c r="Q29" s="300">
        <f>Q12-Q23</f>
        <v>0</v>
      </c>
      <c r="R29" s="300">
        <f>R12-R23</f>
        <v>0</v>
      </c>
      <c r="S29" s="300">
        <f t="shared" ref="S29:T29" si="11">S12-S23</f>
        <v>0</v>
      </c>
      <c r="T29" s="300">
        <f t="shared" si="11"/>
        <v>0</v>
      </c>
      <c r="U29" s="303">
        <f>U12-U23</f>
        <v>0</v>
      </c>
    </row>
    <row r="30" spans="1:21" ht="15" x14ac:dyDescent="0.25">
      <c r="A30" s="51"/>
      <c r="B30" s="62"/>
      <c r="C30" s="62"/>
      <c r="D30" s="62"/>
      <c r="E30" s="62"/>
      <c r="F30" s="62"/>
      <c r="G30" s="62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</row>
    <row r="31" spans="1:21" ht="15" x14ac:dyDescent="0.25">
      <c r="A31" s="65"/>
      <c r="B31" s="65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</row>
    <row r="32" spans="1:21" ht="15" x14ac:dyDescent="0.25">
      <c r="A32" s="65"/>
      <c r="B32" s="65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</row>
    <row r="33" spans="1:21" ht="15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</row>
    <row r="34" spans="1:21" ht="15" x14ac:dyDescent="0.25">
      <c r="A34" s="66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</row>
    <row r="35" spans="1:21" ht="15" x14ac:dyDescent="0.25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</row>
    <row r="36" spans="1:21" ht="15" x14ac:dyDescent="0.25"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</row>
    <row r="37" spans="1:21" ht="15" x14ac:dyDescent="0.25">
      <c r="A37" s="66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</row>
  </sheetData>
  <mergeCells count="9">
    <mergeCell ref="B25:G25"/>
    <mergeCell ref="I25:N25"/>
    <mergeCell ref="P25:U25"/>
    <mergeCell ref="B2:G2"/>
    <mergeCell ref="I2:N2"/>
    <mergeCell ref="P2:U2"/>
    <mergeCell ref="B14:G14"/>
    <mergeCell ref="I14:N14"/>
    <mergeCell ref="P14:U14"/>
  </mergeCells>
  <printOptions horizontalCentered="1" verticalCentered="1" gridLines="1"/>
  <pageMargins left="0" right="0" top="0.98425196850393704" bottom="0.98425196850393704" header="0.51181102362204722" footer="0.51181102362204722"/>
  <pageSetup paperSize="9" scale="46" orientation="landscape" blackAndWhite="1" verticalDpi="150" r:id="rId1"/>
  <headerFooter alignWithMargins="0">
    <oddHeader xml:space="preserve">&amp;C&amp;"Times New Roman CE,Normál"&amp;12Simontornya Város Önkormányzatának 2023. évi működési - felhalmozási egyensúlya&amp;R&amp;"Times New Roman CE,Normál"&amp;11 2. sz. melléklete </oddHeader>
    <oddFooter>&amp;L&amp;"Times New Roman CE,Normál"&amp;D/&amp;T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Z157"/>
  <sheetViews>
    <sheetView topLeftCell="D122" zoomScaleNormal="100" zoomScaleSheetLayoutView="100" workbookViewId="0">
      <selection activeCell="U135" sqref="U135"/>
    </sheetView>
  </sheetViews>
  <sheetFormatPr defaultRowHeight="12.75" x14ac:dyDescent="0.2"/>
  <cols>
    <col min="1" max="1" width="7" style="68" customWidth="1"/>
    <col min="2" max="2" width="57.42578125" style="68" customWidth="1"/>
    <col min="3" max="3" width="10" style="68" customWidth="1"/>
    <col min="4" max="4" width="10.5703125" style="68" customWidth="1"/>
    <col min="5" max="5" width="9" style="68" customWidth="1"/>
    <col min="6" max="6" width="10.140625" style="68" customWidth="1"/>
    <col min="7" max="7" width="9.85546875" style="68" customWidth="1"/>
    <col min="8" max="8" width="9.85546875" style="68" bestFit="1" customWidth="1"/>
    <col min="9" max="10" width="9.28515625" style="68" customWidth="1"/>
    <col min="11" max="12" width="8.28515625" style="68" customWidth="1"/>
    <col min="13" max="13" width="8.85546875" style="68" customWidth="1"/>
    <col min="14" max="22" width="10" style="68" customWidth="1"/>
    <col min="23" max="23" width="9.42578125" style="68" customWidth="1"/>
    <col min="24" max="24" width="10.42578125" style="68" customWidth="1"/>
    <col min="25" max="25" width="10" style="68" customWidth="1"/>
    <col min="26" max="26" width="8" style="68" customWidth="1"/>
    <col min="27" max="16384" width="9.140625" style="68"/>
  </cols>
  <sheetData>
    <row r="1" spans="1:26" ht="18.75" customHeight="1" x14ac:dyDescent="0.2">
      <c r="A1" s="304" t="s">
        <v>54</v>
      </c>
      <c r="B1" s="834" t="s">
        <v>137</v>
      </c>
      <c r="C1" s="324" t="s">
        <v>338</v>
      </c>
      <c r="D1" s="836" t="s">
        <v>409</v>
      </c>
      <c r="E1" s="837"/>
      <c r="F1" s="838"/>
      <c r="G1" s="305" t="s">
        <v>338</v>
      </c>
      <c r="H1" s="836" t="s">
        <v>409</v>
      </c>
      <c r="I1" s="837"/>
      <c r="J1" s="838"/>
      <c r="K1" s="305" t="s">
        <v>338</v>
      </c>
      <c r="L1" s="836" t="s">
        <v>409</v>
      </c>
      <c r="M1" s="837"/>
      <c r="N1" s="838"/>
      <c r="O1" s="305" t="s">
        <v>338</v>
      </c>
      <c r="P1" s="836" t="s">
        <v>409</v>
      </c>
      <c r="Q1" s="837"/>
      <c r="R1" s="838"/>
      <c r="S1" s="305" t="s">
        <v>338</v>
      </c>
      <c r="T1" s="836" t="s">
        <v>409</v>
      </c>
      <c r="U1" s="837"/>
      <c r="V1" s="838"/>
      <c r="W1" s="831" t="s">
        <v>339</v>
      </c>
      <c r="X1" s="832"/>
      <c r="Y1" s="832"/>
      <c r="Z1" s="833"/>
    </row>
    <row r="2" spans="1:26" ht="48.75" customHeight="1" thickBot="1" x14ac:dyDescent="0.25">
      <c r="A2" s="306" t="s">
        <v>56</v>
      </c>
      <c r="B2" s="835"/>
      <c r="C2" s="325" t="s">
        <v>57</v>
      </c>
      <c r="D2" s="70" t="s">
        <v>138</v>
      </c>
      <c r="E2" s="70" t="s">
        <v>139</v>
      </c>
      <c r="F2" s="71" t="s">
        <v>140</v>
      </c>
      <c r="G2" s="69" t="s">
        <v>292</v>
      </c>
      <c r="H2" s="70" t="s">
        <v>138</v>
      </c>
      <c r="I2" s="70" t="s">
        <v>139</v>
      </c>
      <c r="J2" s="71" t="s">
        <v>140</v>
      </c>
      <c r="K2" s="69" t="s">
        <v>391</v>
      </c>
      <c r="L2" s="70" t="s">
        <v>138</v>
      </c>
      <c r="M2" s="70" t="s">
        <v>139</v>
      </c>
      <c r="N2" s="71" t="s">
        <v>140</v>
      </c>
      <c r="O2" s="69" t="s">
        <v>400</v>
      </c>
      <c r="P2" s="70" t="s">
        <v>138</v>
      </c>
      <c r="Q2" s="70" t="s">
        <v>139</v>
      </c>
      <c r="R2" s="71" t="s">
        <v>140</v>
      </c>
      <c r="S2" s="69" t="s">
        <v>400</v>
      </c>
      <c r="T2" s="70" t="s">
        <v>138</v>
      </c>
      <c r="U2" s="70" t="s">
        <v>139</v>
      </c>
      <c r="V2" s="71" t="s">
        <v>140</v>
      </c>
      <c r="W2" s="69" t="s">
        <v>294</v>
      </c>
      <c r="X2" s="70" t="s">
        <v>138</v>
      </c>
      <c r="Y2" s="70" t="s">
        <v>139</v>
      </c>
      <c r="Z2" s="307" t="s">
        <v>140</v>
      </c>
    </row>
    <row r="3" spans="1:26" ht="17.25" thickTop="1" thickBot="1" x14ac:dyDescent="0.25">
      <c r="A3" s="372"/>
      <c r="B3" s="357"/>
      <c r="C3" s="326"/>
      <c r="D3" s="323"/>
      <c r="E3" s="323"/>
      <c r="F3" s="323"/>
      <c r="G3" s="323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9"/>
    </row>
    <row r="4" spans="1:26" ht="13.5" thickBot="1" x14ac:dyDescent="0.25">
      <c r="A4" s="358">
        <v>1</v>
      </c>
      <c r="B4" s="359" t="s">
        <v>1</v>
      </c>
      <c r="C4" s="430">
        <f>C5+C8+C12+C13</f>
        <v>67050</v>
      </c>
      <c r="D4" s="430">
        <f t="shared" ref="D4:V4" si="0">D5+D8+D12+D13</f>
        <v>58500</v>
      </c>
      <c r="E4" s="430">
        <f t="shared" si="0"/>
        <v>8550</v>
      </c>
      <c r="F4" s="540">
        <f t="shared" si="0"/>
        <v>0</v>
      </c>
      <c r="G4" s="524">
        <f t="shared" si="0"/>
        <v>0</v>
      </c>
      <c r="H4" s="430">
        <f t="shared" si="0"/>
        <v>0</v>
      </c>
      <c r="I4" s="430">
        <f t="shared" si="0"/>
        <v>0</v>
      </c>
      <c r="J4" s="430">
        <f t="shared" si="0"/>
        <v>0</v>
      </c>
      <c r="K4" s="430">
        <f t="shared" si="0"/>
        <v>0</v>
      </c>
      <c r="L4" s="430">
        <f t="shared" si="0"/>
        <v>0</v>
      </c>
      <c r="M4" s="430">
        <f t="shared" si="0"/>
        <v>0</v>
      </c>
      <c r="N4" s="719">
        <f t="shared" si="0"/>
        <v>0</v>
      </c>
      <c r="O4" s="719">
        <f t="shared" si="0"/>
        <v>0</v>
      </c>
      <c r="P4" s="719">
        <f t="shared" si="0"/>
        <v>0</v>
      </c>
      <c r="Q4" s="719">
        <f t="shared" si="0"/>
        <v>0</v>
      </c>
      <c r="R4" s="719">
        <f t="shared" si="0"/>
        <v>0</v>
      </c>
      <c r="S4" s="719">
        <f t="shared" si="0"/>
        <v>3450</v>
      </c>
      <c r="T4" s="719">
        <f t="shared" si="0"/>
        <v>3450</v>
      </c>
      <c r="U4" s="719">
        <f t="shared" si="0"/>
        <v>0</v>
      </c>
      <c r="V4" s="719">
        <f t="shared" si="0"/>
        <v>0</v>
      </c>
      <c r="W4" s="749">
        <f>C4+G4+S4</f>
        <v>70500</v>
      </c>
      <c r="X4" s="749">
        <f>D4+H4+T4</f>
        <v>61950</v>
      </c>
      <c r="Y4" s="462">
        <f t="shared" ref="Y4:Z4" si="1">E4+I4</f>
        <v>8550</v>
      </c>
      <c r="Z4" s="462">
        <f t="shared" si="1"/>
        <v>0</v>
      </c>
    </row>
    <row r="5" spans="1:26" x14ac:dyDescent="0.2">
      <c r="A5" s="310">
        <v>1.1000000000000001</v>
      </c>
      <c r="B5" s="72" t="s">
        <v>2</v>
      </c>
      <c r="C5" s="431">
        <f>C6+C7</f>
        <v>67050</v>
      </c>
      <c r="D5" s="431">
        <f t="shared" ref="D5:V5" si="2">D6+D7</f>
        <v>58500</v>
      </c>
      <c r="E5" s="431">
        <f t="shared" si="2"/>
        <v>8550</v>
      </c>
      <c r="F5" s="541">
        <f t="shared" si="2"/>
        <v>0</v>
      </c>
      <c r="G5" s="146">
        <f t="shared" si="2"/>
        <v>0</v>
      </c>
      <c r="H5" s="431">
        <f t="shared" si="2"/>
        <v>0</v>
      </c>
      <c r="I5" s="431">
        <f t="shared" si="2"/>
        <v>0</v>
      </c>
      <c r="J5" s="431">
        <f t="shared" si="2"/>
        <v>0</v>
      </c>
      <c r="K5" s="431">
        <f t="shared" si="2"/>
        <v>0</v>
      </c>
      <c r="L5" s="431">
        <f t="shared" si="2"/>
        <v>0</v>
      </c>
      <c r="M5" s="431">
        <f t="shared" si="2"/>
        <v>0</v>
      </c>
      <c r="N5" s="431">
        <f t="shared" si="2"/>
        <v>0</v>
      </c>
      <c r="O5" s="431">
        <f t="shared" si="2"/>
        <v>0</v>
      </c>
      <c r="P5" s="431">
        <f t="shared" si="2"/>
        <v>0</v>
      </c>
      <c r="Q5" s="431">
        <f t="shared" si="2"/>
        <v>0</v>
      </c>
      <c r="R5" s="431">
        <f t="shared" si="2"/>
        <v>0</v>
      </c>
      <c r="S5" s="431">
        <f t="shared" si="2"/>
        <v>3450</v>
      </c>
      <c r="T5" s="431">
        <f t="shared" si="2"/>
        <v>3450</v>
      </c>
      <c r="U5" s="431">
        <f t="shared" si="2"/>
        <v>0</v>
      </c>
      <c r="V5" s="431">
        <f t="shared" si="2"/>
        <v>0</v>
      </c>
      <c r="W5" s="111">
        <f>C5+G5+S5</f>
        <v>70500</v>
      </c>
      <c r="X5" s="463">
        <f t="shared" ref="X5:Z15" si="3">D5+H5</f>
        <v>58500</v>
      </c>
      <c r="Y5" s="463">
        <f t="shared" si="3"/>
        <v>8550</v>
      </c>
      <c r="Z5" s="463">
        <f t="shared" si="3"/>
        <v>0</v>
      </c>
    </row>
    <row r="6" spans="1:26" x14ac:dyDescent="0.2">
      <c r="A6" s="312" t="s">
        <v>3</v>
      </c>
      <c r="B6" s="72" t="s">
        <v>4</v>
      </c>
      <c r="C6" s="431">
        <v>51700</v>
      </c>
      <c r="D6" s="75">
        <v>45000</v>
      </c>
      <c r="E6" s="75">
        <v>6700</v>
      </c>
      <c r="F6" s="410">
        <v>0</v>
      </c>
      <c r="G6" s="82">
        <v>0</v>
      </c>
      <c r="H6" s="82">
        <v>0</v>
      </c>
      <c r="I6" s="75">
        <v>0</v>
      </c>
      <c r="J6" s="410">
        <v>0</v>
      </c>
      <c r="K6" s="89"/>
      <c r="L6" s="76"/>
      <c r="M6" s="76"/>
      <c r="N6" s="87"/>
      <c r="O6" s="757"/>
      <c r="P6" s="76"/>
      <c r="Q6" s="76"/>
      <c r="R6" s="697"/>
      <c r="S6" s="757"/>
      <c r="T6" s="76"/>
      <c r="U6" s="76"/>
      <c r="V6" s="419"/>
      <c r="W6" s="111">
        <f t="shared" ref="W6:W13" si="4">C6+G6</f>
        <v>51700</v>
      </c>
      <c r="X6" s="463">
        <f t="shared" si="3"/>
        <v>45000</v>
      </c>
      <c r="Y6" s="463">
        <f t="shared" si="3"/>
        <v>6700</v>
      </c>
      <c r="Z6" s="311">
        <f t="shared" ref="Z6:Z13" si="5">J6-F6</f>
        <v>0</v>
      </c>
    </row>
    <row r="7" spans="1:26" x14ac:dyDescent="0.2">
      <c r="A7" s="312" t="s">
        <v>5</v>
      </c>
      <c r="B7" s="72" t="s">
        <v>6</v>
      </c>
      <c r="C7" s="431">
        <v>15350</v>
      </c>
      <c r="D7" s="75">
        <v>13500</v>
      </c>
      <c r="E7" s="75">
        <v>1850</v>
      </c>
      <c r="F7" s="410">
        <v>0</v>
      </c>
      <c r="G7" s="82">
        <v>0</v>
      </c>
      <c r="H7" s="82">
        <v>0</v>
      </c>
      <c r="I7" s="75">
        <v>0</v>
      </c>
      <c r="J7" s="410">
        <v>0</v>
      </c>
      <c r="K7" s="89"/>
      <c r="L7" s="76"/>
      <c r="M7" s="76"/>
      <c r="N7" s="87"/>
      <c r="O7" s="757"/>
      <c r="P7" s="76"/>
      <c r="Q7" s="76"/>
      <c r="R7" s="697"/>
      <c r="S7" s="757">
        <v>3450</v>
      </c>
      <c r="T7" s="76">
        <v>3450</v>
      </c>
      <c r="U7" s="76"/>
      <c r="V7" s="419"/>
      <c r="W7" s="111">
        <f>C7+G7+S7</f>
        <v>18800</v>
      </c>
      <c r="X7" s="111">
        <f>D7+H7+T7</f>
        <v>16950</v>
      </c>
      <c r="Y7" s="463">
        <f t="shared" si="3"/>
        <v>1850</v>
      </c>
      <c r="Z7" s="311">
        <f t="shared" si="5"/>
        <v>0</v>
      </c>
    </row>
    <row r="8" spans="1:26" x14ac:dyDescent="0.2">
      <c r="A8" s="310">
        <v>1.2</v>
      </c>
      <c r="B8" s="72" t="s">
        <v>7</v>
      </c>
      <c r="C8" s="431">
        <f>C9+C10+C11</f>
        <v>0</v>
      </c>
      <c r="D8" s="431">
        <f t="shared" ref="D8:V8" si="6">D9+D10+D11</f>
        <v>0</v>
      </c>
      <c r="E8" s="431">
        <f t="shared" si="6"/>
        <v>0</v>
      </c>
      <c r="F8" s="541">
        <f t="shared" si="6"/>
        <v>0</v>
      </c>
      <c r="G8" s="146">
        <f t="shared" si="6"/>
        <v>0</v>
      </c>
      <c r="H8" s="431">
        <f t="shared" si="6"/>
        <v>0</v>
      </c>
      <c r="I8" s="431">
        <f t="shared" si="6"/>
        <v>0</v>
      </c>
      <c r="J8" s="431">
        <f t="shared" si="6"/>
        <v>0</v>
      </c>
      <c r="K8" s="431">
        <f t="shared" si="6"/>
        <v>0</v>
      </c>
      <c r="L8" s="431">
        <f t="shared" si="6"/>
        <v>0</v>
      </c>
      <c r="M8" s="431">
        <f t="shared" si="6"/>
        <v>0</v>
      </c>
      <c r="N8" s="720">
        <f t="shared" si="6"/>
        <v>0</v>
      </c>
      <c r="O8" s="720">
        <f t="shared" si="6"/>
        <v>0</v>
      </c>
      <c r="P8" s="720">
        <f t="shared" si="6"/>
        <v>0</v>
      </c>
      <c r="Q8" s="720">
        <f t="shared" si="6"/>
        <v>0</v>
      </c>
      <c r="R8" s="720">
        <f t="shared" si="6"/>
        <v>0</v>
      </c>
      <c r="S8" s="720">
        <f t="shared" si="6"/>
        <v>0</v>
      </c>
      <c r="T8" s="720">
        <f t="shared" si="6"/>
        <v>0</v>
      </c>
      <c r="U8" s="720">
        <f t="shared" si="6"/>
        <v>0</v>
      </c>
      <c r="V8" s="720">
        <f t="shared" si="6"/>
        <v>0</v>
      </c>
      <c r="W8" s="111">
        <f t="shared" si="4"/>
        <v>0</v>
      </c>
      <c r="X8" s="463">
        <f t="shared" si="3"/>
        <v>0</v>
      </c>
      <c r="Y8" s="463">
        <f t="shared" si="3"/>
        <v>0</v>
      </c>
      <c r="Z8" s="311">
        <f t="shared" si="5"/>
        <v>0</v>
      </c>
    </row>
    <row r="9" spans="1:26" x14ac:dyDescent="0.2">
      <c r="A9" s="312" t="s">
        <v>8</v>
      </c>
      <c r="B9" s="72" t="s">
        <v>141</v>
      </c>
      <c r="C9" s="431">
        <f>C10+C11</f>
        <v>0</v>
      </c>
      <c r="D9" s="431">
        <f t="shared" ref="D9:V9" si="7">D10+D11</f>
        <v>0</v>
      </c>
      <c r="E9" s="431">
        <f t="shared" si="7"/>
        <v>0</v>
      </c>
      <c r="F9" s="541">
        <f t="shared" si="7"/>
        <v>0</v>
      </c>
      <c r="G9" s="146">
        <f t="shared" si="7"/>
        <v>0</v>
      </c>
      <c r="H9" s="431">
        <f t="shared" si="7"/>
        <v>0</v>
      </c>
      <c r="I9" s="431">
        <f t="shared" si="7"/>
        <v>0</v>
      </c>
      <c r="J9" s="431">
        <f t="shared" si="7"/>
        <v>0</v>
      </c>
      <c r="K9" s="431">
        <f t="shared" si="7"/>
        <v>0</v>
      </c>
      <c r="L9" s="431">
        <f t="shared" si="7"/>
        <v>0</v>
      </c>
      <c r="M9" s="431">
        <f t="shared" si="7"/>
        <v>0</v>
      </c>
      <c r="N9" s="720">
        <f t="shared" si="7"/>
        <v>0</v>
      </c>
      <c r="O9" s="720">
        <f t="shared" si="7"/>
        <v>0</v>
      </c>
      <c r="P9" s="720">
        <f t="shared" si="7"/>
        <v>0</v>
      </c>
      <c r="Q9" s="720">
        <f t="shared" si="7"/>
        <v>0</v>
      </c>
      <c r="R9" s="720">
        <f t="shared" si="7"/>
        <v>0</v>
      </c>
      <c r="S9" s="720">
        <f t="shared" si="7"/>
        <v>0</v>
      </c>
      <c r="T9" s="720">
        <f t="shared" si="7"/>
        <v>0</v>
      </c>
      <c r="U9" s="720">
        <f t="shared" si="7"/>
        <v>0</v>
      </c>
      <c r="V9" s="720">
        <f t="shared" si="7"/>
        <v>0</v>
      </c>
      <c r="W9" s="111">
        <f t="shared" si="4"/>
        <v>0</v>
      </c>
      <c r="X9" s="463">
        <f t="shared" si="3"/>
        <v>0</v>
      </c>
      <c r="Y9" s="463">
        <f t="shared" si="3"/>
        <v>0</v>
      </c>
      <c r="Z9" s="311">
        <f t="shared" si="5"/>
        <v>0</v>
      </c>
    </row>
    <row r="10" spans="1:26" x14ac:dyDescent="0.2">
      <c r="A10" s="312" t="s">
        <v>10</v>
      </c>
      <c r="B10" s="72" t="s">
        <v>11</v>
      </c>
      <c r="C10" s="431">
        <v>0</v>
      </c>
      <c r="D10" s="75"/>
      <c r="E10" s="75">
        <v>0</v>
      </c>
      <c r="F10" s="410">
        <v>0</v>
      </c>
      <c r="G10" s="82">
        <v>0</v>
      </c>
      <c r="H10" s="82">
        <v>0</v>
      </c>
      <c r="I10" s="75">
        <v>0</v>
      </c>
      <c r="J10" s="410">
        <v>0</v>
      </c>
      <c r="K10" s="89"/>
      <c r="L10" s="76"/>
      <c r="M10" s="76"/>
      <c r="N10" s="87"/>
      <c r="O10" s="757"/>
      <c r="P10" s="76"/>
      <c r="Q10" s="76"/>
      <c r="R10" s="697"/>
      <c r="S10" s="757"/>
      <c r="T10" s="76"/>
      <c r="U10" s="76"/>
      <c r="V10" s="419"/>
      <c r="W10" s="111">
        <f t="shared" si="4"/>
        <v>0</v>
      </c>
      <c r="X10" s="463">
        <f t="shared" si="3"/>
        <v>0</v>
      </c>
      <c r="Y10" s="463">
        <f t="shared" si="3"/>
        <v>0</v>
      </c>
      <c r="Z10" s="311">
        <f t="shared" si="5"/>
        <v>0</v>
      </c>
    </row>
    <row r="11" spans="1:26" x14ac:dyDescent="0.2">
      <c r="A11" s="312" t="s">
        <v>12</v>
      </c>
      <c r="B11" s="72" t="s">
        <v>13</v>
      </c>
      <c r="C11" s="431">
        <v>0</v>
      </c>
      <c r="D11" s="75">
        <v>0</v>
      </c>
      <c r="E11" s="75">
        <v>0</v>
      </c>
      <c r="F11" s="410">
        <v>0</v>
      </c>
      <c r="G11" s="82">
        <v>0</v>
      </c>
      <c r="H11" s="82">
        <v>0</v>
      </c>
      <c r="I11" s="75">
        <v>0</v>
      </c>
      <c r="J11" s="410">
        <v>0</v>
      </c>
      <c r="K11" s="89"/>
      <c r="L11" s="76"/>
      <c r="M11" s="76"/>
      <c r="N11" s="87"/>
      <c r="O11" s="757"/>
      <c r="P11" s="76"/>
      <c r="Q11" s="76"/>
      <c r="R11" s="697"/>
      <c r="S11" s="757"/>
      <c r="T11" s="76"/>
      <c r="U11" s="76"/>
      <c r="V11" s="419"/>
      <c r="W11" s="111">
        <f t="shared" si="4"/>
        <v>0</v>
      </c>
      <c r="X11" s="463">
        <f t="shared" si="3"/>
        <v>0</v>
      </c>
      <c r="Y11" s="463">
        <f t="shared" si="3"/>
        <v>0</v>
      </c>
      <c r="Z11" s="311">
        <f t="shared" si="5"/>
        <v>0</v>
      </c>
    </row>
    <row r="12" spans="1:26" x14ac:dyDescent="0.2">
      <c r="A12" s="312" t="s">
        <v>14</v>
      </c>
      <c r="B12" s="72" t="s">
        <v>15</v>
      </c>
      <c r="C12" s="432">
        <v>0</v>
      </c>
      <c r="D12" s="75">
        <v>0</v>
      </c>
      <c r="E12" s="75">
        <v>0</v>
      </c>
      <c r="F12" s="410">
        <v>0</v>
      </c>
      <c r="G12" s="82">
        <v>0</v>
      </c>
      <c r="H12" s="82">
        <v>0</v>
      </c>
      <c r="I12" s="75">
        <v>0</v>
      </c>
      <c r="J12" s="410">
        <v>0</v>
      </c>
      <c r="K12" s="89"/>
      <c r="L12" s="76"/>
      <c r="M12" s="76"/>
      <c r="N12" s="87"/>
      <c r="O12" s="757"/>
      <c r="P12" s="76"/>
      <c r="Q12" s="76"/>
      <c r="R12" s="697"/>
      <c r="S12" s="757"/>
      <c r="T12" s="76"/>
      <c r="U12" s="76"/>
      <c r="V12" s="419"/>
      <c r="W12" s="111">
        <f t="shared" si="4"/>
        <v>0</v>
      </c>
      <c r="X12" s="463">
        <f t="shared" si="3"/>
        <v>0</v>
      </c>
      <c r="Y12" s="463">
        <f t="shared" si="3"/>
        <v>0</v>
      </c>
      <c r="Z12" s="311">
        <f t="shared" si="5"/>
        <v>0</v>
      </c>
    </row>
    <row r="13" spans="1:26" ht="13.5" customHeight="1" thickBot="1" x14ac:dyDescent="0.25">
      <c r="A13" s="312" t="s">
        <v>16</v>
      </c>
      <c r="B13" s="72" t="s">
        <v>167</v>
      </c>
      <c r="C13" s="432">
        <v>0</v>
      </c>
      <c r="D13" s="75">
        <v>0</v>
      </c>
      <c r="E13" s="75">
        <v>0</v>
      </c>
      <c r="F13" s="410">
        <v>0</v>
      </c>
      <c r="G13" s="82">
        <v>0</v>
      </c>
      <c r="H13" s="82">
        <v>0</v>
      </c>
      <c r="I13" s="75">
        <v>0</v>
      </c>
      <c r="J13" s="410">
        <v>0</v>
      </c>
      <c r="K13" s="89"/>
      <c r="L13" s="76"/>
      <c r="M13" s="76"/>
      <c r="N13" s="87"/>
      <c r="O13" s="757"/>
      <c r="P13" s="76"/>
      <c r="Q13" s="76"/>
      <c r="R13" s="697"/>
      <c r="S13" s="785"/>
      <c r="T13" s="681"/>
      <c r="U13" s="681"/>
      <c r="V13" s="786"/>
      <c r="W13" s="111">
        <f t="shared" si="4"/>
        <v>0</v>
      </c>
      <c r="X13" s="463">
        <f t="shared" si="3"/>
        <v>0</v>
      </c>
      <c r="Y13" s="463">
        <f t="shared" si="3"/>
        <v>0</v>
      </c>
      <c r="Z13" s="311">
        <f t="shared" si="5"/>
        <v>0</v>
      </c>
    </row>
    <row r="14" spans="1:26" ht="14.25" thickBot="1" x14ac:dyDescent="0.3">
      <c r="A14" s="151" t="s">
        <v>17</v>
      </c>
      <c r="B14" s="179" t="s">
        <v>194</v>
      </c>
      <c r="C14" s="433">
        <f>C15+C16+C17+C18+C19+C20+C21+C22+C23</f>
        <v>1084888</v>
      </c>
      <c r="D14" s="433">
        <f t="shared" ref="D14:V14" si="8">D15+D16+D17+D18+D19+D20+D21+D22+D23</f>
        <v>1084888</v>
      </c>
      <c r="E14" s="433">
        <f t="shared" si="8"/>
        <v>0</v>
      </c>
      <c r="F14" s="542">
        <f t="shared" si="8"/>
        <v>0</v>
      </c>
      <c r="G14" s="149">
        <f>G15+G16+G17+G18+G19+G20+G21+G22+G23</f>
        <v>0</v>
      </c>
      <c r="H14" s="433">
        <f>H15+H16+H17+H18+H19+H20+H21+H22+H23</f>
        <v>0</v>
      </c>
      <c r="I14" s="433">
        <f>I15+I16+I17+I18+I19+I20+I21+I22+I23</f>
        <v>0</v>
      </c>
      <c r="J14" s="433">
        <f t="shared" si="8"/>
        <v>0</v>
      </c>
      <c r="K14" s="433">
        <f t="shared" si="8"/>
        <v>2345</v>
      </c>
      <c r="L14" s="433">
        <f t="shared" si="8"/>
        <v>2345</v>
      </c>
      <c r="M14" s="433">
        <f t="shared" si="8"/>
        <v>0</v>
      </c>
      <c r="N14" s="721">
        <f t="shared" si="8"/>
        <v>0</v>
      </c>
      <c r="O14" s="721">
        <f t="shared" si="8"/>
        <v>7773</v>
      </c>
      <c r="P14" s="721">
        <f t="shared" si="8"/>
        <v>7773</v>
      </c>
      <c r="Q14" s="721">
        <f t="shared" si="8"/>
        <v>0</v>
      </c>
      <c r="R14" s="721">
        <f t="shared" si="8"/>
        <v>0</v>
      </c>
      <c r="S14" s="721">
        <f t="shared" si="8"/>
        <v>21329</v>
      </c>
      <c r="T14" s="721">
        <f t="shared" si="8"/>
        <v>21329</v>
      </c>
      <c r="U14" s="721">
        <f t="shared" si="8"/>
        <v>0</v>
      </c>
      <c r="V14" s="721">
        <f t="shared" si="8"/>
        <v>0</v>
      </c>
      <c r="W14" s="750">
        <f>C14+G14+K14+O14+S14</f>
        <v>1116335</v>
      </c>
      <c r="X14" s="750">
        <f>D14+H14+L14+P14+T14</f>
        <v>1116335</v>
      </c>
      <c r="Y14" s="411">
        <f t="shared" si="3"/>
        <v>0</v>
      </c>
      <c r="Z14" s="411">
        <f t="shared" ref="Z14:Z15" si="9">F14+J14</f>
        <v>0</v>
      </c>
    </row>
    <row r="15" spans="1:26" x14ac:dyDescent="0.2">
      <c r="A15" s="194" t="s">
        <v>20</v>
      </c>
      <c r="B15" s="329" t="s">
        <v>195</v>
      </c>
      <c r="C15" s="434">
        <v>159396</v>
      </c>
      <c r="D15" s="79">
        <v>159396</v>
      </c>
      <c r="E15" s="80"/>
      <c r="F15" s="412"/>
      <c r="G15" s="112"/>
      <c r="H15" s="314"/>
      <c r="I15" s="80"/>
      <c r="J15" s="412">
        <f t="shared" ref="J15" si="10">J16+J17+J18</f>
        <v>0</v>
      </c>
      <c r="K15" s="112"/>
      <c r="L15" s="80"/>
      <c r="M15" s="80"/>
      <c r="N15" s="81"/>
      <c r="O15" s="758"/>
      <c r="P15" s="80"/>
      <c r="Q15" s="80"/>
      <c r="R15" s="314"/>
      <c r="S15" s="787"/>
      <c r="T15" s="788"/>
      <c r="U15" s="788"/>
      <c r="V15" s="412"/>
      <c r="W15" s="111">
        <f>C15+G15</f>
        <v>159396</v>
      </c>
      <c r="X15" s="463">
        <f t="shared" si="3"/>
        <v>159396</v>
      </c>
      <c r="Y15" s="463">
        <f t="shared" si="3"/>
        <v>0</v>
      </c>
      <c r="Z15" s="463">
        <f t="shared" si="9"/>
        <v>0</v>
      </c>
    </row>
    <row r="16" spans="1:26" x14ac:dyDescent="0.2">
      <c r="A16" s="194" t="s">
        <v>21</v>
      </c>
      <c r="B16" s="329" t="s">
        <v>143</v>
      </c>
      <c r="C16" s="434">
        <v>420071</v>
      </c>
      <c r="D16" s="77">
        <v>420071</v>
      </c>
      <c r="E16" s="77">
        <v>0</v>
      </c>
      <c r="F16" s="409">
        <v>0</v>
      </c>
      <c r="G16" s="110"/>
      <c r="H16" s="316"/>
      <c r="I16" s="77"/>
      <c r="J16" s="409">
        <v>0</v>
      </c>
      <c r="K16" s="112"/>
      <c r="L16" s="80"/>
      <c r="M16" s="80"/>
      <c r="N16" s="81"/>
      <c r="O16" s="758">
        <v>1674</v>
      </c>
      <c r="P16" s="80">
        <v>1674</v>
      </c>
      <c r="Q16" s="80"/>
      <c r="R16" s="314"/>
      <c r="S16" s="758">
        <v>60936</v>
      </c>
      <c r="T16" s="80">
        <v>60936</v>
      </c>
      <c r="U16" s="80"/>
      <c r="V16" s="412"/>
      <c r="W16" s="111">
        <f>C16+G16+O16+S16</f>
        <v>482681</v>
      </c>
      <c r="X16" s="111">
        <f>D16+H16+P16+T16</f>
        <v>482681</v>
      </c>
      <c r="Y16" s="73">
        <f>I16-E16</f>
        <v>0</v>
      </c>
      <c r="Z16" s="315">
        <f t="shared" ref="Z16:Z30" si="11">J16-F16</f>
        <v>0</v>
      </c>
    </row>
    <row r="17" spans="1:26" x14ac:dyDescent="0.2">
      <c r="A17" s="194" t="s">
        <v>142</v>
      </c>
      <c r="B17" s="329" t="s">
        <v>144</v>
      </c>
      <c r="C17" s="434">
        <v>228178</v>
      </c>
      <c r="D17" s="77">
        <v>228178</v>
      </c>
      <c r="E17" s="77">
        <v>0</v>
      </c>
      <c r="F17" s="409">
        <v>0</v>
      </c>
      <c r="G17" s="110"/>
      <c r="H17" s="316"/>
      <c r="I17" s="77"/>
      <c r="J17" s="409">
        <v>0</v>
      </c>
      <c r="K17" s="112"/>
      <c r="L17" s="80"/>
      <c r="M17" s="80"/>
      <c r="N17" s="81"/>
      <c r="O17" s="758">
        <v>4575</v>
      </c>
      <c r="P17" s="80">
        <v>4575</v>
      </c>
      <c r="Q17" s="80"/>
      <c r="R17" s="314"/>
      <c r="S17" s="758">
        <v>31341</v>
      </c>
      <c r="T17" s="80">
        <v>31341</v>
      </c>
      <c r="U17" s="80"/>
      <c r="V17" s="412"/>
      <c r="W17" s="111">
        <f t="shared" ref="W17:W21" si="12">C17+G17+O17+S17</f>
        <v>264094</v>
      </c>
      <c r="X17" s="111">
        <f t="shared" ref="X17:X21" si="13">D17+H17+P17+T17</f>
        <v>264094</v>
      </c>
      <c r="Y17" s="73">
        <f t="shared" ref="Y17:Y35" si="14">I17-E17</f>
        <v>0</v>
      </c>
      <c r="Z17" s="315">
        <f t="shared" si="11"/>
        <v>0</v>
      </c>
    </row>
    <row r="18" spans="1:26" ht="12" customHeight="1" x14ac:dyDescent="0.2">
      <c r="A18" s="194" t="s">
        <v>23</v>
      </c>
      <c r="B18" s="329" t="s">
        <v>196</v>
      </c>
      <c r="C18" s="434">
        <v>57704</v>
      </c>
      <c r="D18" s="80">
        <v>57704</v>
      </c>
      <c r="E18" s="80">
        <v>0</v>
      </c>
      <c r="F18" s="412">
        <v>0</v>
      </c>
      <c r="G18" s="112"/>
      <c r="H18" s="314"/>
      <c r="I18" s="80"/>
      <c r="J18" s="412">
        <v>0</v>
      </c>
      <c r="K18" s="112"/>
      <c r="L18" s="80"/>
      <c r="M18" s="80"/>
      <c r="N18" s="81"/>
      <c r="O18" s="758">
        <v>457</v>
      </c>
      <c r="P18" s="80">
        <v>457</v>
      </c>
      <c r="Q18" s="80"/>
      <c r="R18" s="314"/>
      <c r="S18" s="758">
        <v>-40</v>
      </c>
      <c r="T18" s="80">
        <v>-40</v>
      </c>
      <c r="U18" s="80"/>
      <c r="V18" s="412"/>
      <c r="W18" s="111">
        <f t="shared" si="12"/>
        <v>58121</v>
      </c>
      <c r="X18" s="111">
        <f t="shared" si="13"/>
        <v>58121</v>
      </c>
      <c r="Y18" s="73">
        <f t="shared" si="14"/>
        <v>0</v>
      </c>
      <c r="Z18" s="315">
        <f t="shared" si="11"/>
        <v>0</v>
      </c>
    </row>
    <row r="19" spans="1:26" ht="15" customHeight="1" x14ac:dyDescent="0.2">
      <c r="A19" s="195" t="s">
        <v>24</v>
      </c>
      <c r="B19" s="329" t="s">
        <v>147</v>
      </c>
      <c r="C19" s="434">
        <v>17795</v>
      </c>
      <c r="D19" s="77">
        <v>17795</v>
      </c>
      <c r="E19" s="77">
        <v>0</v>
      </c>
      <c r="F19" s="409">
        <v>0</v>
      </c>
      <c r="G19" s="110"/>
      <c r="H19" s="316"/>
      <c r="I19" s="77"/>
      <c r="J19" s="412">
        <v>0</v>
      </c>
      <c r="K19" s="112"/>
      <c r="L19" s="80"/>
      <c r="M19" s="80"/>
      <c r="N19" s="81"/>
      <c r="O19" s="758"/>
      <c r="P19" s="80"/>
      <c r="Q19" s="80"/>
      <c r="R19" s="314"/>
      <c r="S19" s="758">
        <v>7844</v>
      </c>
      <c r="T19" s="80">
        <v>7844</v>
      </c>
      <c r="U19" s="80"/>
      <c r="V19" s="412"/>
      <c r="W19" s="111">
        <f t="shared" si="12"/>
        <v>25639</v>
      </c>
      <c r="X19" s="111">
        <f t="shared" si="13"/>
        <v>25639</v>
      </c>
      <c r="Y19" s="73">
        <f t="shared" si="14"/>
        <v>0</v>
      </c>
      <c r="Z19" s="315">
        <f t="shared" si="11"/>
        <v>0</v>
      </c>
    </row>
    <row r="20" spans="1:26" ht="12.75" customHeight="1" x14ac:dyDescent="0.2">
      <c r="A20" s="195" t="s">
        <v>25</v>
      </c>
      <c r="B20" s="329" t="s">
        <v>197</v>
      </c>
      <c r="C20" s="434">
        <v>74877</v>
      </c>
      <c r="D20" s="80">
        <v>74877</v>
      </c>
      <c r="E20" s="80">
        <v>0</v>
      </c>
      <c r="F20" s="412">
        <v>0</v>
      </c>
      <c r="G20" s="112">
        <v>0</v>
      </c>
      <c r="H20" s="314">
        <v>0</v>
      </c>
      <c r="I20" s="80">
        <v>0</v>
      </c>
      <c r="J20" s="412">
        <v>0</v>
      </c>
      <c r="K20" s="112"/>
      <c r="L20" s="80"/>
      <c r="M20" s="80"/>
      <c r="N20" s="81"/>
      <c r="O20" s="758"/>
      <c r="P20" s="80"/>
      <c r="Q20" s="80"/>
      <c r="R20" s="314"/>
      <c r="S20" s="758">
        <v>-74877</v>
      </c>
      <c r="T20" s="80">
        <v>-74877</v>
      </c>
      <c r="U20" s="80"/>
      <c r="V20" s="412"/>
      <c r="W20" s="111">
        <f t="shared" si="12"/>
        <v>0</v>
      </c>
      <c r="X20" s="111">
        <f t="shared" si="13"/>
        <v>0</v>
      </c>
      <c r="Y20" s="73">
        <f t="shared" si="14"/>
        <v>0</v>
      </c>
      <c r="Z20" s="315">
        <f t="shared" si="11"/>
        <v>0</v>
      </c>
    </row>
    <row r="21" spans="1:26" x14ac:dyDescent="0.2">
      <c r="A21" s="195" t="s">
        <v>180</v>
      </c>
      <c r="B21" s="329" t="s">
        <v>198</v>
      </c>
      <c r="C21" s="434">
        <v>0</v>
      </c>
      <c r="D21" s="77">
        <v>0</v>
      </c>
      <c r="E21" s="77">
        <v>0</v>
      </c>
      <c r="F21" s="409"/>
      <c r="G21" s="110">
        <v>0</v>
      </c>
      <c r="H21" s="316">
        <v>0</v>
      </c>
      <c r="I21" s="77">
        <v>0</v>
      </c>
      <c r="J21" s="412">
        <v>0</v>
      </c>
      <c r="K21" s="112"/>
      <c r="L21" s="80"/>
      <c r="M21" s="80"/>
      <c r="N21" s="81"/>
      <c r="O21" s="758"/>
      <c r="P21" s="80"/>
      <c r="Q21" s="80"/>
      <c r="R21" s="314"/>
      <c r="S21" s="758">
        <v>1098</v>
      </c>
      <c r="T21" s="80">
        <v>1098</v>
      </c>
      <c r="U21" s="80"/>
      <c r="V21" s="412"/>
      <c r="W21" s="111">
        <f t="shared" si="12"/>
        <v>1098</v>
      </c>
      <c r="X21" s="111">
        <f t="shared" si="13"/>
        <v>1098</v>
      </c>
      <c r="Y21" s="73">
        <f t="shared" si="14"/>
        <v>0</v>
      </c>
      <c r="Z21" s="315">
        <f t="shared" si="11"/>
        <v>0</v>
      </c>
    </row>
    <row r="22" spans="1:26" x14ac:dyDescent="0.2">
      <c r="A22" s="195" t="s">
        <v>181</v>
      </c>
      <c r="B22" s="329" t="s">
        <v>287</v>
      </c>
      <c r="C22" s="434">
        <v>0</v>
      </c>
      <c r="D22" s="79">
        <v>0</v>
      </c>
      <c r="E22" s="79">
        <v>0</v>
      </c>
      <c r="F22" s="543">
        <v>0</v>
      </c>
      <c r="G22" s="112">
        <v>0</v>
      </c>
      <c r="H22" s="79">
        <v>0</v>
      </c>
      <c r="I22" s="79">
        <v>0</v>
      </c>
      <c r="J22" s="79">
        <v>0</v>
      </c>
      <c r="K22" s="112"/>
      <c r="L22" s="80"/>
      <c r="M22" s="80"/>
      <c r="N22" s="81"/>
      <c r="O22" s="758"/>
      <c r="P22" s="80"/>
      <c r="Q22" s="80"/>
      <c r="R22" s="314"/>
      <c r="S22" s="758"/>
      <c r="T22" s="80"/>
      <c r="U22" s="80"/>
      <c r="V22" s="412"/>
      <c r="W22" s="111">
        <f t="shared" ref="W22:X31" si="15">C22+G22</f>
        <v>0</v>
      </c>
      <c r="X22" s="463">
        <f t="shared" si="15"/>
        <v>0</v>
      </c>
      <c r="Y22" s="73">
        <f t="shared" si="14"/>
        <v>0</v>
      </c>
      <c r="Z22" s="315">
        <f t="shared" si="11"/>
        <v>0</v>
      </c>
    </row>
    <row r="23" spans="1:26" x14ac:dyDescent="0.2">
      <c r="A23" s="195" t="s">
        <v>182</v>
      </c>
      <c r="B23" s="329" t="s">
        <v>200</v>
      </c>
      <c r="C23" s="434">
        <f>C24+C25+C26+C27+C28+C29+C30</f>
        <v>126867</v>
      </c>
      <c r="D23" s="434">
        <f t="shared" ref="D23:V23" si="16">D24+D25+D26+D27+D28+D29+D30</f>
        <v>126867</v>
      </c>
      <c r="E23" s="434">
        <f t="shared" si="16"/>
        <v>0</v>
      </c>
      <c r="F23" s="544">
        <f t="shared" si="16"/>
        <v>0</v>
      </c>
      <c r="G23" s="22">
        <f t="shared" si="16"/>
        <v>0</v>
      </c>
      <c r="H23" s="434">
        <f t="shared" si="16"/>
        <v>0</v>
      </c>
      <c r="I23" s="434">
        <f t="shared" si="16"/>
        <v>0</v>
      </c>
      <c r="J23" s="434">
        <f t="shared" si="16"/>
        <v>0</v>
      </c>
      <c r="K23" s="434">
        <v>2345</v>
      </c>
      <c r="L23" s="434">
        <v>2345</v>
      </c>
      <c r="M23" s="434">
        <f t="shared" si="16"/>
        <v>0</v>
      </c>
      <c r="N23" s="722">
        <f t="shared" si="16"/>
        <v>0</v>
      </c>
      <c r="O23" s="722">
        <v>1067</v>
      </c>
      <c r="P23" s="722">
        <v>1067</v>
      </c>
      <c r="Q23" s="722">
        <f t="shared" si="16"/>
        <v>0</v>
      </c>
      <c r="R23" s="722">
        <f t="shared" si="16"/>
        <v>0</v>
      </c>
      <c r="S23" s="722">
        <f t="shared" si="16"/>
        <v>-4973</v>
      </c>
      <c r="T23" s="722">
        <f t="shared" si="16"/>
        <v>-4973</v>
      </c>
      <c r="U23" s="722">
        <f t="shared" si="16"/>
        <v>0</v>
      </c>
      <c r="V23" s="722">
        <f t="shared" si="16"/>
        <v>0</v>
      </c>
      <c r="W23" s="111">
        <f>C23+G23+K23+O23+S23</f>
        <v>125306</v>
      </c>
      <c r="X23" s="111">
        <f>D23+H23+L23+P23+T23</f>
        <v>125306</v>
      </c>
      <c r="Y23" s="73">
        <f t="shared" si="14"/>
        <v>0</v>
      </c>
      <c r="Z23" s="315">
        <f t="shared" si="11"/>
        <v>0</v>
      </c>
    </row>
    <row r="24" spans="1:26" x14ac:dyDescent="0.2">
      <c r="A24" s="195" t="s">
        <v>183</v>
      </c>
      <c r="B24" s="329" t="s">
        <v>201</v>
      </c>
      <c r="C24" s="434"/>
      <c r="D24" s="83"/>
      <c r="E24" s="83">
        <v>0</v>
      </c>
      <c r="F24" s="413"/>
      <c r="G24" s="392">
        <v>0</v>
      </c>
      <c r="H24" s="317">
        <v>0</v>
      </c>
      <c r="I24" s="83">
        <v>0</v>
      </c>
      <c r="J24" s="413"/>
      <c r="K24" s="88"/>
      <c r="L24" s="84"/>
      <c r="M24" s="84"/>
      <c r="N24" s="461"/>
      <c r="O24" s="759"/>
      <c r="P24" s="84"/>
      <c r="Q24" s="84"/>
      <c r="R24" s="698"/>
      <c r="S24" s="759"/>
      <c r="T24" s="84"/>
      <c r="U24" s="84"/>
      <c r="V24" s="760"/>
      <c r="W24" s="111">
        <f t="shared" ref="W24:W29" si="17">C24+G24+K24+O24+S24</f>
        <v>0</v>
      </c>
      <c r="X24" s="111">
        <f t="shared" ref="X24:X29" si="18">D24+H24+L24+P24+T24</f>
        <v>0</v>
      </c>
      <c r="Y24" s="73">
        <f t="shared" si="14"/>
        <v>0</v>
      </c>
      <c r="Z24" s="315">
        <f t="shared" si="11"/>
        <v>0</v>
      </c>
    </row>
    <row r="25" spans="1:26" x14ac:dyDescent="0.2">
      <c r="A25" s="195" t="s">
        <v>248</v>
      </c>
      <c r="B25" s="329" t="s">
        <v>202</v>
      </c>
      <c r="C25" s="434">
        <v>45780</v>
      </c>
      <c r="D25" s="113">
        <v>45780</v>
      </c>
      <c r="E25" s="83">
        <v>0</v>
      </c>
      <c r="F25" s="413"/>
      <c r="G25" s="85">
        <v>0</v>
      </c>
      <c r="H25" s="318">
        <v>0</v>
      </c>
      <c r="I25" s="113">
        <v>0</v>
      </c>
      <c r="J25" s="414">
        <v>0</v>
      </c>
      <c r="K25" s="88"/>
      <c r="L25" s="84"/>
      <c r="M25" s="84"/>
      <c r="N25" s="461"/>
      <c r="O25" s="759"/>
      <c r="P25" s="84"/>
      <c r="Q25" s="84"/>
      <c r="R25" s="698"/>
      <c r="S25" s="759">
        <v>1846</v>
      </c>
      <c r="T25" s="84">
        <v>1846</v>
      </c>
      <c r="U25" s="84"/>
      <c r="V25" s="760"/>
      <c r="W25" s="111">
        <f t="shared" si="17"/>
        <v>47626</v>
      </c>
      <c r="X25" s="111">
        <f t="shared" si="18"/>
        <v>47626</v>
      </c>
      <c r="Y25" s="73">
        <f t="shared" si="14"/>
        <v>0</v>
      </c>
      <c r="Z25" s="315">
        <f t="shared" si="11"/>
        <v>0</v>
      </c>
    </row>
    <row r="26" spans="1:26" x14ac:dyDescent="0.2">
      <c r="A26" s="195" t="s">
        <v>249</v>
      </c>
      <c r="B26" s="329" t="s">
        <v>203</v>
      </c>
      <c r="C26" s="434"/>
      <c r="D26" s="113"/>
      <c r="E26" s="83">
        <v>0</v>
      </c>
      <c r="F26" s="413"/>
      <c r="G26" s="85"/>
      <c r="H26" s="318"/>
      <c r="I26" s="113">
        <v>0</v>
      </c>
      <c r="J26" s="414">
        <v>0</v>
      </c>
      <c r="K26" s="88"/>
      <c r="L26" s="84"/>
      <c r="M26" s="84"/>
      <c r="N26" s="461"/>
      <c r="O26" s="759"/>
      <c r="P26" s="84"/>
      <c r="Q26" s="84"/>
      <c r="R26" s="698"/>
      <c r="S26" s="759"/>
      <c r="T26" s="84"/>
      <c r="U26" s="84"/>
      <c r="V26" s="760"/>
      <c r="W26" s="111">
        <f t="shared" si="17"/>
        <v>0</v>
      </c>
      <c r="X26" s="111">
        <f t="shared" si="18"/>
        <v>0</v>
      </c>
      <c r="Y26" s="73">
        <f t="shared" si="14"/>
        <v>0</v>
      </c>
      <c r="Z26" s="315">
        <f t="shared" si="11"/>
        <v>0</v>
      </c>
    </row>
    <row r="27" spans="1:26" x14ac:dyDescent="0.2">
      <c r="A27" s="195" t="s">
        <v>250</v>
      </c>
      <c r="B27" s="329" t="s">
        <v>204</v>
      </c>
      <c r="C27" s="434">
        <v>2414</v>
      </c>
      <c r="D27" s="113">
        <v>2414</v>
      </c>
      <c r="E27" s="83">
        <v>0</v>
      </c>
      <c r="F27" s="413"/>
      <c r="G27" s="85"/>
      <c r="H27" s="318"/>
      <c r="I27" s="113">
        <v>0</v>
      </c>
      <c r="J27" s="414">
        <v>0</v>
      </c>
      <c r="K27" s="88"/>
      <c r="L27" s="84"/>
      <c r="M27" s="84"/>
      <c r="N27" s="461"/>
      <c r="O27" s="759"/>
      <c r="P27" s="84"/>
      <c r="Q27" s="84"/>
      <c r="R27" s="698"/>
      <c r="S27" s="759">
        <v>-627</v>
      </c>
      <c r="T27" s="84">
        <v>-627</v>
      </c>
      <c r="U27" s="84"/>
      <c r="V27" s="760"/>
      <c r="W27" s="111">
        <f t="shared" si="17"/>
        <v>1787</v>
      </c>
      <c r="X27" s="111">
        <f t="shared" si="18"/>
        <v>1787</v>
      </c>
      <c r="Y27" s="73">
        <f t="shared" si="14"/>
        <v>0</v>
      </c>
      <c r="Z27" s="315">
        <f t="shared" si="11"/>
        <v>0</v>
      </c>
    </row>
    <row r="28" spans="1:26" x14ac:dyDescent="0.2">
      <c r="A28" s="195" t="s">
        <v>251</v>
      </c>
      <c r="B28" s="329" t="s">
        <v>205</v>
      </c>
      <c r="C28" s="434"/>
      <c r="D28" s="113"/>
      <c r="E28" s="83"/>
      <c r="F28" s="413"/>
      <c r="G28" s="85"/>
      <c r="H28" s="318"/>
      <c r="I28" s="113">
        <v>0</v>
      </c>
      <c r="J28" s="414">
        <v>0</v>
      </c>
      <c r="K28" s="88"/>
      <c r="L28" s="84"/>
      <c r="M28" s="84"/>
      <c r="N28" s="461"/>
      <c r="O28" s="759"/>
      <c r="P28" s="84"/>
      <c r="Q28" s="84"/>
      <c r="R28" s="698"/>
      <c r="S28" s="759"/>
      <c r="T28" s="84"/>
      <c r="U28" s="84"/>
      <c r="V28" s="760"/>
      <c r="W28" s="111">
        <f t="shared" si="17"/>
        <v>0</v>
      </c>
      <c r="X28" s="111">
        <f t="shared" si="18"/>
        <v>0</v>
      </c>
      <c r="Y28" s="73">
        <f t="shared" si="14"/>
        <v>0</v>
      </c>
      <c r="Z28" s="315">
        <f t="shared" si="11"/>
        <v>0</v>
      </c>
    </row>
    <row r="29" spans="1:26" x14ac:dyDescent="0.2">
      <c r="A29" s="195" t="s">
        <v>252</v>
      </c>
      <c r="B29" s="329" t="s">
        <v>206</v>
      </c>
      <c r="C29" s="434">
        <v>78673</v>
      </c>
      <c r="D29" s="113">
        <v>78673</v>
      </c>
      <c r="E29" s="83">
        <v>0</v>
      </c>
      <c r="F29" s="413"/>
      <c r="G29" s="85"/>
      <c r="H29" s="318"/>
      <c r="I29" s="113">
        <v>0</v>
      </c>
      <c r="J29" s="414">
        <v>0</v>
      </c>
      <c r="K29" s="88"/>
      <c r="L29" s="84"/>
      <c r="M29" s="84"/>
      <c r="N29" s="461"/>
      <c r="O29" s="759"/>
      <c r="P29" s="84"/>
      <c r="Q29" s="84"/>
      <c r="R29" s="698"/>
      <c r="S29" s="759">
        <v>-6192</v>
      </c>
      <c r="T29" s="84">
        <v>-6192</v>
      </c>
      <c r="U29" s="84"/>
      <c r="V29" s="760"/>
      <c r="W29" s="111">
        <f t="shared" si="17"/>
        <v>72481</v>
      </c>
      <c r="X29" s="111">
        <f t="shared" si="18"/>
        <v>72481</v>
      </c>
      <c r="Y29" s="73">
        <f t="shared" si="14"/>
        <v>0</v>
      </c>
      <c r="Z29" s="315">
        <f t="shared" si="11"/>
        <v>0</v>
      </c>
    </row>
    <row r="30" spans="1:26" ht="14.25" customHeight="1" thickBot="1" x14ac:dyDescent="0.25">
      <c r="A30" s="195" t="s">
        <v>253</v>
      </c>
      <c r="B30" s="329" t="s">
        <v>207</v>
      </c>
      <c r="C30" s="434"/>
      <c r="D30" s="75">
        <v>0</v>
      </c>
      <c r="E30" s="75">
        <f>E31+E32</f>
        <v>0</v>
      </c>
      <c r="F30" s="410"/>
      <c r="G30" s="82"/>
      <c r="H30" s="313"/>
      <c r="I30" s="75">
        <f>I31+I32</f>
        <v>0</v>
      </c>
      <c r="J30" s="410">
        <v>0</v>
      </c>
      <c r="K30" s="89"/>
      <c r="L30" s="76"/>
      <c r="M30" s="76"/>
      <c r="N30" s="723"/>
      <c r="O30" s="757"/>
      <c r="P30" s="76"/>
      <c r="Q30" s="76"/>
      <c r="R30" s="697"/>
      <c r="S30" s="785"/>
      <c r="T30" s="681"/>
      <c r="U30" s="681"/>
      <c r="V30" s="453"/>
      <c r="W30" s="111">
        <f t="shared" si="15"/>
        <v>0</v>
      </c>
      <c r="X30" s="463">
        <f t="shared" si="15"/>
        <v>0</v>
      </c>
      <c r="Y30" s="73">
        <f t="shared" si="14"/>
        <v>0</v>
      </c>
      <c r="Z30" s="315">
        <f t="shared" si="11"/>
        <v>0</v>
      </c>
    </row>
    <row r="31" spans="1:26" ht="13.5" thickBot="1" x14ac:dyDescent="0.25">
      <c r="A31" s="180" t="s">
        <v>75</v>
      </c>
      <c r="B31" s="330" t="s">
        <v>184</v>
      </c>
      <c r="C31" s="350">
        <f>C32+C40</f>
        <v>133500</v>
      </c>
      <c r="D31" s="350">
        <f t="shared" ref="D31:V31" si="19">D32+D40</f>
        <v>0</v>
      </c>
      <c r="E31" s="350">
        <f t="shared" si="19"/>
        <v>0</v>
      </c>
      <c r="F31" s="545">
        <f t="shared" si="19"/>
        <v>133500</v>
      </c>
      <c r="G31" s="525">
        <f t="shared" si="19"/>
        <v>0</v>
      </c>
      <c r="H31" s="350">
        <f t="shared" si="19"/>
        <v>0</v>
      </c>
      <c r="I31" s="350">
        <f t="shared" si="19"/>
        <v>0</v>
      </c>
      <c r="J31" s="350">
        <f t="shared" si="19"/>
        <v>0</v>
      </c>
      <c r="K31" s="350">
        <f t="shared" si="19"/>
        <v>0</v>
      </c>
      <c r="L31" s="350">
        <f t="shared" si="19"/>
        <v>0</v>
      </c>
      <c r="M31" s="350">
        <f t="shared" si="19"/>
        <v>0</v>
      </c>
      <c r="N31" s="724">
        <f t="shared" si="19"/>
        <v>0</v>
      </c>
      <c r="O31" s="724">
        <f t="shared" si="19"/>
        <v>0</v>
      </c>
      <c r="P31" s="724">
        <f t="shared" si="19"/>
        <v>0</v>
      </c>
      <c r="Q31" s="724">
        <f t="shared" si="19"/>
        <v>0</v>
      </c>
      <c r="R31" s="724">
        <f t="shared" si="19"/>
        <v>0</v>
      </c>
      <c r="S31" s="724">
        <f>S32+S40</f>
        <v>-2459</v>
      </c>
      <c r="T31" s="724">
        <f t="shared" si="19"/>
        <v>0</v>
      </c>
      <c r="U31" s="724">
        <f t="shared" si="19"/>
        <v>0</v>
      </c>
      <c r="V31" s="724">
        <f t="shared" si="19"/>
        <v>-2459</v>
      </c>
      <c r="W31" s="749">
        <f>C31+G31+S31</f>
        <v>131041</v>
      </c>
      <c r="X31" s="462">
        <f t="shared" si="15"/>
        <v>0</v>
      </c>
      <c r="Y31" s="462">
        <f t="shared" ref="Y31:Z45" si="20">E31+I31</f>
        <v>0</v>
      </c>
      <c r="Z31" s="462">
        <f>F31+J31+V31</f>
        <v>131041</v>
      </c>
    </row>
    <row r="32" spans="1:26" x14ac:dyDescent="0.2">
      <c r="A32" s="195">
        <v>3.1</v>
      </c>
      <c r="B32" s="331" t="s">
        <v>26</v>
      </c>
      <c r="C32" s="432">
        <f>C33+C34+C35+C36+C37+C38</f>
        <v>132000</v>
      </c>
      <c r="D32" s="432">
        <f t="shared" ref="D32:V32" si="21">D33+D34+D35+D36+D37+D38</f>
        <v>0</v>
      </c>
      <c r="E32" s="432">
        <f t="shared" si="21"/>
        <v>0</v>
      </c>
      <c r="F32" s="546">
        <f t="shared" si="21"/>
        <v>132000</v>
      </c>
      <c r="G32" s="14">
        <f t="shared" si="21"/>
        <v>0</v>
      </c>
      <c r="H32" s="432">
        <f t="shared" si="21"/>
        <v>0</v>
      </c>
      <c r="I32" s="432">
        <f t="shared" si="21"/>
        <v>0</v>
      </c>
      <c r="J32" s="432">
        <f t="shared" si="21"/>
        <v>0</v>
      </c>
      <c r="K32" s="432">
        <f t="shared" si="21"/>
        <v>0</v>
      </c>
      <c r="L32" s="432">
        <f t="shared" si="21"/>
        <v>0</v>
      </c>
      <c r="M32" s="432">
        <f t="shared" si="21"/>
        <v>0</v>
      </c>
      <c r="N32" s="432">
        <f t="shared" si="21"/>
        <v>0</v>
      </c>
      <c r="O32" s="432">
        <f t="shared" si="21"/>
        <v>0</v>
      </c>
      <c r="P32" s="432">
        <f t="shared" si="21"/>
        <v>0</v>
      </c>
      <c r="Q32" s="432">
        <f t="shared" si="21"/>
        <v>0</v>
      </c>
      <c r="R32" s="432">
        <f t="shared" si="21"/>
        <v>0</v>
      </c>
      <c r="S32" s="432">
        <f t="shared" si="21"/>
        <v>-2459</v>
      </c>
      <c r="T32" s="432">
        <f t="shared" si="21"/>
        <v>0</v>
      </c>
      <c r="U32" s="432">
        <f t="shared" si="21"/>
        <v>0</v>
      </c>
      <c r="V32" s="432">
        <f t="shared" si="21"/>
        <v>-2459</v>
      </c>
      <c r="W32" s="111">
        <f>C32+G32+S32</f>
        <v>129541</v>
      </c>
      <c r="X32" s="463">
        <f t="shared" ref="X32" si="22">D32+H32</f>
        <v>0</v>
      </c>
      <c r="Y32" s="463">
        <f t="shared" si="20"/>
        <v>0</v>
      </c>
      <c r="Z32" s="463">
        <f>F32+J32+V32</f>
        <v>129541</v>
      </c>
    </row>
    <row r="33" spans="1:26" x14ac:dyDescent="0.2">
      <c r="A33" s="197" t="s">
        <v>186</v>
      </c>
      <c r="B33" s="332" t="s">
        <v>27</v>
      </c>
      <c r="C33" s="435">
        <v>10000</v>
      </c>
      <c r="D33" s="113"/>
      <c r="E33" s="113">
        <f t="shared" ref="E33:I33" si="23">E34+E35</f>
        <v>0</v>
      </c>
      <c r="F33" s="413">
        <v>10000</v>
      </c>
      <c r="G33" s="392">
        <v>0</v>
      </c>
      <c r="H33" s="318">
        <f t="shared" si="23"/>
        <v>0</v>
      </c>
      <c r="I33" s="113">
        <f t="shared" si="23"/>
        <v>0</v>
      </c>
      <c r="J33" s="413">
        <v>0</v>
      </c>
      <c r="K33" s="89"/>
      <c r="L33" s="76"/>
      <c r="M33" s="76"/>
      <c r="N33" s="87"/>
      <c r="O33" s="757"/>
      <c r="P33" s="76"/>
      <c r="Q33" s="76"/>
      <c r="R33" s="697"/>
      <c r="S33" s="757">
        <v>11391</v>
      </c>
      <c r="T33" s="76"/>
      <c r="U33" s="76"/>
      <c r="V33" s="453">
        <v>11391</v>
      </c>
      <c r="W33" s="111">
        <f t="shared" ref="W33:W42" si="24">C33+G33+S33</f>
        <v>21391</v>
      </c>
      <c r="X33" s="73">
        <f t="shared" ref="X33:X35" si="25">H33-D33</f>
        <v>0</v>
      </c>
      <c r="Y33" s="73">
        <f t="shared" si="14"/>
        <v>0</v>
      </c>
      <c r="Z33" s="463">
        <f t="shared" ref="Z33:Z42" si="26">F33+J33+V33</f>
        <v>21391</v>
      </c>
    </row>
    <row r="34" spans="1:26" x14ac:dyDescent="0.2">
      <c r="A34" s="197" t="s">
        <v>187</v>
      </c>
      <c r="B34" s="332" t="s">
        <v>28</v>
      </c>
      <c r="C34" s="435">
        <v>0</v>
      </c>
      <c r="D34" s="83"/>
      <c r="E34" s="83">
        <v>0</v>
      </c>
      <c r="F34" s="413">
        <v>0</v>
      </c>
      <c r="G34" s="392">
        <v>0</v>
      </c>
      <c r="H34" s="318"/>
      <c r="I34" s="113">
        <v>0</v>
      </c>
      <c r="J34" s="413">
        <v>0</v>
      </c>
      <c r="K34" s="88"/>
      <c r="L34" s="84"/>
      <c r="M34" s="84"/>
      <c r="N34" s="461"/>
      <c r="O34" s="759"/>
      <c r="P34" s="84"/>
      <c r="Q34" s="84"/>
      <c r="R34" s="698"/>
      <c r="S34" s="759"/>
      <c r="T34" s="84"/>
      <c r="U34" s="84"/>
      <c r="V34" s="760"/>
      <c r="W34" s="111">
        <f t="shared" si="24"/>
        <v>0</v>
      </c>
      <c r="X34" s="73">
        <f t="shared" si="25"/>
        <v>0</v>
      </c>
      <c r="Y34" s="73">
        <f t="shared" si="14"/>
        <v>0</v>
      </c>
      <c r="Z34" s="463">
        <f t="shared" si="26"/>
        <v>0</v>
      </c>
    </row>
    <row r="35" spans="1:26" x14ac:dyDescent="0.2">
      <c r="A35" s="197" t="s">
        <v>188</v>
      </c>
      <c r="B35" s="332" t="s">
        <v>29</v>
      </c>
      <c r="C35" s="435">
        <v>11000</v>
      </c>
      <c r="D35" s="83"/>
      <c r="E35" s="83">
        <v>0</v>
      </c>
      <c r="F35" s="413">
        <v>11000</v>
      </c>
      <c r="G35" s="392">
        <v>0</v>
      </c>
      <c r="H35" s="318"/>
      <c r="I35" s="113">
        <v>0</v>
      </c>
      <c r="J35" s="413">
        <v>0</v>
      </c>
      <c r="K35" s="88"/>
      <c r="L35" s="84"/>
      <c r="M35" s="84"/>
      <c r="N35" s="461"/>
      <c r="O35" s="759"/>
      <c r="P35" s="84"/>
      <c r="Q35" s="84"/>
      <c r="R35" s="698"/>
      <c r="S35" s="759">
        <v>-500</v>
      </c>
      <c r="T35" s="84"/>
      <c r="U35" s="84"/>
      <c r="V35" s="760">
        <v>-500</v>
      </c>
      <c r="W35" s="111">
        <f t="shared" si="24"/>
        <v>10500</v>
      </c>
      <c r="X35" s="73">
        <f t="shared" si="25"/>
        <v>0</v>
      </c>
      <c r="Y35" s="73">
        <f t="shared" si="14"/>
        <v>0</v>
      </c>
      <c r="Z35" s="463">
        <f t="shared" si="26"/>
        <v>10500</v>
      </c>
    </row>
    <row r="36" spans="1:26" x14ac:dyDescent="0.2">
      <c r="A36" s="197" t="s">
        <v>188</v>
      </c>
      <c r="B36" s="332" t="s">
        <v>30</v>
      </c>
      <c r="C36" s="435">
        <v>109000</v>
      </c>
      <c r="D36" s="83"/>
      <c r="E36" s="75">
        <f t="shared" ref="E36:I36" si="27">E37+E38</f>
        <v>0</v>
      </c>
      <c r="F36" s="413">
        <v>109000</v>
      </c>
      <c r="G36" s="392">
        <v>0</v>
      </c>
      <c r="H36" s="313"/>
      <c r="I36" s="75">
        <f t="shared" si="27"/>
        <v>0</v>
      </c>
      <c r="J36" s="413">
        <v>0</v>
      </c>
      <c r="K36" s="89"/>
      <c r="L36" s="76"/>
      <c r="M36" s="76"/>
      <c r="N36" s="87"/>
      <c r="O36" s="757"/>
      <c r="P36" s="76"/>
      <c r="Q36" s="76"/>
      <c r="R36" s="697"/>
      <c r="S36" s="757">
        <v>-12000</v>
      </c>
      <c r="T36" s="76"/>
      <c r="U36" s="76"/>
      <c r="V36" s="453">
        <v>-12000</v>
      </c>
      <c r="W36" s="111">
        <f t="shared" si="24"/>
        <v>97000</v>
      </c>
      <c r="X36" s="73">
        <f t="shared" ref="X36:Y43" si="28">H36-D36</f>
        <v>0</v>
      </c>
      <c r="Y36" s="73">
        <f t="shared" si="28"/>
        <v>0</v>
      </c>
      <c r="Z36" s="463">
        <f t="shared" si="26"/>
        <v>97000</v>
      </c>
    </row>
    <row r="37" spans="1:26" x14ac:dyDescent="0.2">
      <c r="A37" s="197" t="s">
        <v>189</v>
      </c>
      <c r="B37" s="332" t="s">
        <v>31</v>
      </c>
      <c r="C37" s="435">
        <v>2000</v>
      </c>
      <c r="D37" s="83"/>
      <c r="E37" s="75">
        <v>0</v>
      </c>
      <c r="F37" s="413">
        <v>2000</v>
      </c>
      <c r="G37" s="392">
        <v>0</v>
      </c>
      <c r="H37" s="313"/>
      <c r="I37" s="75">
        <v>0</v>
      </c>
      <c r="J37" s="413">
        <v>0</v>
      </c>
      <c r="K37" s="89"/>
      <c r="L37" s="76"/>
      <c r="M37" s="76"/>
      <c r="N37" s="87"/>
      <c r="O37" s="757"/>
      <c r="P37" s="76"/>
      <c r="Q37" s="76"/>
      <c r="R37" s="697"/>
      <c r="S37" s="757">
        <v>-1350</v>
      </c>
      <c r="T37" s="76"/>
      <c r="U37" s="76"/>
      <c r="V37" s="453">
        <v>-1350</v>
      </c>
      <c r="W37" s="111">
        <f t="shared" si="24"/>
        <v>650</v>
      </c>
      <c r="X37" s="73">
        <f t="shared" si="28"/>
        <v>0</v>
      </c>
      <c r="Y37" s="73">
        <f t="shared" si="28"/>
        <v>0</v>
      </c>
      <c r="Z37" s="463">
        <f t="shared" si="26"/>
        <v>650</v>
      </c>
    </row>
    <row r="38" spans="1:26" x14ac:dyDescent="0.2">
      <c r="A38" s="197" t="s">
        <v>190</v>
      </c>
      <c r="B38" s="332" t="s">
        <v>32</v>
      </c>
      <c r="C38" s="435">
        <v>0</v>
      </c>
      <c r="D38" s="83"/>
      <c r="E38" s="75">
        <v>0</v>
      </c>
      <c r="F38" s="413">
        <v>0</v>
      </c>
      <c r="G38" s="392">
        <v>0</v>
      </c>
      <c r="H38" s="313"/>
      <c r="I38" s="75">
        <v>0</v>
      </c>
      <c r="J38" s="413">
        <v>0</v>
      </c>
      <c r="K38" s="89"/>
      <c r="L38" s="76"/>
      <c r="M38" s="76"/>
      <c r="N38" s="87"/>
      <c r="O38" s="757"/>
      <c r="P38" s="76"/>
      <c r="Q38" s="76"/>
      <c r="R38" s="697"/>
      <c r="S38" s="757"/>
      <c r="T38" s="76"/>
      <c r="U38" s="76"/>
      <c r="V38" s="453"/>
      <c r="W38" s="111">
        <f t="shared" si="24"/>
        <v>0</v>
      </c>
      <c r="X38" s="73">
        <f t="shared" si="28"/>
        <v>0</v>
      </c>
      <c r="Y38" s="73">
        <f t="shared" si="28"/>
        <v>0</v>
      </c>
      <c r="Z38" s="463">
        <f t="shared" si="26"/>
        <v>0</v>
      </c>
    </row>
    <row r="39" spans="1:26" x14ac:dyDescent="0.2">
      <c r="A39" s="199" t="s">
        <v>191</v>
      </c>
      <c r="B39" s="333" t="s">
        <v>33</v>
      </c>
      <c r="C39" s="435">
        <v>0</v>
      </c>
      <c r="D39" s="75"/>
      <c r="E39" s="75">
        <f t="shared" ref="E39:I39" si="29">E40+E41</f>
        <v>0</v>
      </c>
      <c r="F39" s="413">
        <v>0</v>
      </c>
      <c r="G39" s="392">
        <v>0</v>
      </c>
      <c r="H39" s="75"/>
      <c r="I39" s="75">
        <f t="shared" si="29"/>
        <v>0</v>
      </c>
      <c r="J39" s="410">
        <v>0</v>
      </c>
      <c r="K39" s="89"/>
      <c r="L39" s="76"/>
      <c r="M39" s="76"/>
      <c r="N39" s="87"/>
      <c r="O39" s="757"/>
      <c r="P39" s="76"/>
      <c r="Q39" s="76"/>
      <c r="R39" s="697"/>
      <c r="S39" s="757"/>
      <c r="T39" s="76"/>
      <c r="U39" s="76"/>
      <c r="V39" s="453"/>
      <c r="W39" s="111">
        <f t="shared" si="24"/>
        <v>0</v>
      </c>
      <c r="X39" s="73">
        <f t="shared" si="28"/>
        <v>0</v>
      </c>
      <c r="Y39" s="73">
        <f t="shared" si="28"/>
        <v>0</v>
      </c>
      <c r="Z39" s="463">
        <f t="shared" si="26"/>
        <v>0</v>
      </c>
    </row>
    <row r="40" spans="1:26" x14ac:dyDescent="0.2">
      <c r="A40" s="194">
        <v>3.2</v>
      </c>
      <c r="B40" s="329" t="s">
        <v>34</v>
      </c>
      <c r="C40" s="434">
        <f>C41+C42</f>
        <v>1500</v>
      </c>
      <c r="D40" s="434"/>
      <c r="E40" s="434">
        <f t="shared" ref="E40:V40" si="30">E41+E42</f>
        <v>0</v>
      </c>
      <c r="F40" s="544">
        <f t="shared" si="30"/>
        <v>1500</v>
      </c>
      <c r="G40" s="22">
        <f t="shared" si="30"/>
        <v>0</v>
      </c>
      <c r="H40" s="434"/>
      <c r="I40" s="434">
        <f t="shared" si="30"/>
        <v>0</v>
      </c>
      <c r="J40" s="434">
        <f t="shared" si="30"/>
        <v>0</v>
      </c>
      <c r="K40" s="434">
        <f t="shared" si="30"/>
        <v>0</v>
      </c>
      <c r="L40" s="434">
        <f t="shared" si="30"/>
        <v>0</v>
      </c>
      <c r="M40" s="434">
        <f t="shared" si="30"/>
        <v>0</v>
      </c>
      <c r="N40" s="722">
        <f t="shared" si="30"/>
        <v>0</v>
      </c>
      <c r="O40" s="722">
        <f t="shared" si="30"/>
        <v>0</v>
      </c>
      <c r="P40" s="722">
        <f t="shared" si="30"/>
        <v>0</v>
      </c>
      <c r="Q40" s="722">
        <f t="shared" si="30"/>
        <v>0</v>
      </c>
      <c r="R40" s="722">
        <f t="shared" si="30"/>
        <v>0</v>
      </c>
      <c r="S40" s="722">
        <f t="shared" si="30"/>
        <v>0</v>
      </c>
      <c r="T40" s="722">
        <f t="shared" si="30"/>
        <v>0</v>
      </c>
      <c r="U40" s="722">
        <f t="shared" si="30"/>
        <v>0</v>
      </c>
      <c r="V40" s="722">
        <f t="shared" si="30"/>
        <v>0</v>
      </c>
      <c r="W40" s="111">
        <f t="shared" si="24"/>
        <v>1500</v>
      </c>
      <c r="X40" s="73">
        <f t="shared" si="28"/>
        <v>0</v>
      </c>
      <c r="Y40" s="73">
        <f t="shared" si="28"/>
        <v>0</v>
      </c>
      <c r="Z40" s="463">
        <f t="shared" si="26"/>
        <v>1500</v>
      </c>
    </row>
    <row r="41" spans="1:26" x14ac:dyDescent="0.2">
      <c r="A41" s="199" t="s">
        <v>192</v>
      </c>
      <c r="B41" s="333" t="s">
        <v>35</v>
      </c>
      <c r="C41" s="435">
        <v>200</v>
      </c>
      <c r="D41" s="521"/>
      <c r="E41" s="86">
        <v>0</v>
      </c>
      <c r="F41" s="522">
        <v>200</v>
      </c>
      <c r="G41" s="526">
        <v>0</v>
      </c>
      <c r="H41" s="319"/>
      <c r="I41" s="86">
        <v>0</v>
      </c>
      <c r="J41" s="522">
        <v>0</v>
      </c>
      <c r="K41" s="89"/>
      <c r="L41" s="76"/>
      <c r="M41" s="76"/>
      <c r="N41" s="87"/>
      <c r="O41" s="757"/>
      <c r="P41" s="76"/>
      <c r="Q41" s="76"/>
      <c r="R41" s="697"/>
      <c r="S41" s="757"/>
      <c r="T41" s="76"/>
      <c r="U41" s="76"/>
      <c r="V41" s="453"/>
      <c r="W41" s="111">
        <f t="shared" si="24"/>
        <v>200</v>
      </c>
      <c r="X41" s="73">
        <f t="shared" si="28"/>
        <v>0</v>
      </c>
      <c r="Y41" s="73">
        <f t="shared" si="28"/>
        <v>0</v>
      </c>
      <c r="Z41" s="463">
        <f t="shared" si="26"/>
        <v>200</v>
      </c>
    </row>
    <row r="42" spans="1:26" ht="15" customHeight="1" x14ac:dyDescent="0.2">
      <c r="A42" s="199" t="s">
        <v>193</v>
      </c>
      <c r="B42" s="333" t="s">
        <v>36</v>
      </c>
      <c r="C42" s="435">
        <v>1300</v>
      </c>
      <c r="D42" s="83"/>
      <c r="E42" s="75"/>
      <c r="F42" s="413">
        <v>1300</v>
      </c>
      <c r="G42" s="392">
        <v>0</v>
      </c>
      <c r="H42" s="75">
        <v>0</v>
      </c>
      <c r="I42" s="75"/>
      <c r="J42" s="424">
        <v>0</v>
      </c>
      <c r="K42" s="89"/>
      <c r="L42" s="76"/>
      <c r="M42" s="76"/>
      <c r="N42" s="87"/>
      <c r="O42" s="757"/>
      <c r="P42" s="76"/>
      <c r="Q42" s="76"/>
      <c r="R42" s="697"/>
      <c r="S42" s="757"/>
      <c r="T42" s="76"/>
      <c r="U42" s="76"/>
      <c r="V42" s="453"/>
      <c r="W42" s="111">
        <f t="shared" si="24"/>
        <v>1300</v>
      </c>
      <c r="X42" s="74">
        <v>0</v>
      </c>
      <c r="Y42" s="74">
        <v>0</v>
      </c>
      <c r="Z42" s="463">
        <f t="shared" si="26"/>
        <v>1300</v>
      </c>
    </row>
    <row r="43" spans="1:26" ht="18.75" customHeight="1" thickBot="1" x14ac:dyDescent="0.25">
      <c r="A43" s="199">
        <v>3.3</v>
      </c>
      <c r="B43" s="429" t="s">
        <v>185</v>
      </c>
      <c r="C43" s="465"/>
      <c r="D43" s="466">
        <v>0</v>
      </c>
      <c r="E43" s="466">
        <v>0</v>
      </c>
      <c r="F43" s="547">
        <v>0</v>
      </c>
      <c r="G43" s="527">
        <v>0</v>
      </c>
      <c r="H43" s="466">
        <v>0</v>
      </c>
      <c r="I43" s="466">
        <v>0</v>
      </c>
      <c r="J43" s="466">
        <v>0</v>
      </c>
      <c r="K43" s="380"/>
      <c r="L43" s="380"/>
      <c r="M43" s="380"/>
      <c r="N43" s="725"/>
      <c r="O43" s="425"/>
      <c r="P43" s="711"/>
      <c r="Q43" s="711"/>
      <c r="R43" s="725"/>
      <c r="S43" s="789"/>
      <c r="T43" s="380"/>
      <c r="U43" s="380"/>
      <c r="V43" s="373"/>
      <c r="W43" s="111">
        <f t="shared" ref="W43" si="31">C43+G43</f>
        <v>0</v>
      </c>
      <c r="X43" s="380">
        <f t="shared" si="28"/>
        <v>0</v>
      </c>
      <c r="Y43" s="380">
        <f t="shared" si="28"/>
        <v>0</v>
      </c>
      <c r="Z43" s="463">
        <f t="shared" si="20"/>
        <v>0</v>
      </c>
    </row>
    <row r="44" spans="1:26" ht="13.5" thickBot="1" x14ac:dyDescent="0.25">
      <c r="A44" s="321" t="s">
        <v>145</v>
      </c>
      <c r="B44" s="330" t="s">
        <v>18</v>
      </c>
      <c r="C44" s="436">
        <f>C45+C49+C50+C51+C52+C53+C54</f>
        <v>133262</v>
      </c>
      <c r="D44" s="436">
        <f t="shared" ref="D44:V44" si="32">D45+D49+D50+D51+D52+D53+D54</f>
        <v>53700</v>
      </c>
      <c r="E44" s="436">
        <f t="shared" si="32"/>
        <v>79562</v>
      </c>
      <c r="F44" s="548">
        <f t="shared" si="32"/>
        <v>0</v>
      </c>
      <c r="G44" s="528">
        <f t="shared" si="32"/>
        <v>0</v>
      </c>
      <c r="H44" s="436">
        <f t="shared" si="32"/>
        <v>0</v>
      </c>
      <c r="I44" s="436">
        <f t="shared" si="32"/>
        <v>0</v>
      </c>
      <c r="J44" s="436">
        <f t="shared" si="32"/>
        <v>0</v>
      </c>
      <c r="K44" s="436">
        <f t="shared" si="32"/>
        <v>0</v>
      </c>
      <c r="L44" s="436">
        <f t="shared" si="32"/>
        <v>0</v>
      </c>
      <c r="M44" s="436">
        <f t="shared" si="32"/>
        <v>0</v>
      </c>
      <c r="N44" s="726">
        <f t="shared" si="32"/>
        <v>0</v>
      </c>
      <c r="O44" s="726">
        <f t="shared" si="32"/>
        <v>0</v>
      </c>
      <c r="P44" s="726">
        <f t="shared" si="32"/>
        <v>0</v>
      </c>
      <c r="Q44" s="726">
        <f t="shared" si="32"/>
        <v>0</v>
      </c>
      <c r="R44" s="726">
        <f t="shared" si="32"/>
        <v>0</v>
      </c>
      <c r="S44" s="726">
        <f t="shared" si="32"/>
        <v>-62362</v>
      </c>
      <c r="T44" s="726">
        <f t="shared" si="32"/>
        <v>0</v>
      </c>
      <c r="U44" s="726">
        <f t="shared" si="32"/>
        <v>-62362</v>
      </c>
      <c r="V44" s="726">
        <f t="shared" si="32"/>
        <v>0</v>
      </c>
      <c r="W44" s="528">
        <f>C44+G44+S44</f>
        <v>70900</v>
      </c>
      <c r="X44" s="436">
        <f t="shared" ref="X44:Y54" si="33">D44+H44</f>
        <v>53700</v>
      </c>
      <c r="Y44" s="436">
        <f t="shared" si="33"/>
        <v>79562</v>
      </c>
      <c r="Z44" s="436">
        <f t="shared" si="20"/>
        <v>0</v>
      </c>
    </row>
    <row r="45" spans="1:26" x14ac:dyDescent="0.2">
      <c r="A45" s="217">
        <v>4.0999999999999996</v>
      </c>
      <c r="B45" s="331" t="s">
        <v>19</v>
      </c>
      <c r="C45" s="437">
        <f>C46+C47+C48</f>
        <v>58850</v>
      </c>
      <c r="D45" s="437">
        <f t="shared" ref="D45:V45" si="34">D46+D47+D48</f>
        <v>42150</v>
      </c>
      <c r="E45" s="437">
        <f t="shared" si="34"/>
        <v>16700</v>
      </c>
      <c r="F45" s="549">
        <f t="shared" si="34"/>
        <v>0</v>
      </c>
      <c r="G45" s="529">
        <f t="shared" si="34"/>
        <v>0</v>
      </c>
      <c r="H45" s="437">
        <f t="shared" si="34"/>
        <v>0</v>
      </c>
      <c r="I45" s="437">
        <f t="shared" si="34"/>
        <v>0</v>
      </c>
      <c r="J45" s="437">
        <f t="shared" si="34"/>
        <v>0</v>
      </c>
      <c r="K45" s="677">
        <f t="shared" si="34"/>
        <v>0</v>
      </c>
      <c r="L45" s="686">
        <f t="shared" si="34"/>
        <v>0</v>
      </c>
      <c r="M45" s="685">
        <f t="shared" si="34"/>
        <v>0</v>
      </c>
      <c r="N45" s="727">
        <f t="shared" si="34"/>
        <v>0</v>
      </c>
      <c r="O45" s="727">
        <f t="shared" si="34"/>
        <v>0</v>
      </c>
      <c r="P45" s="727">
        <f t="shared" si="34"/>
        <v>0</v>
      </c>
      <c r="Q45" s="727">
        <f t="shared" si="34"/>
        <v>0</v>
      </c>
      <c r="R45" s="727">
        <f t="shared" si="34"/>
        <v>0</v>
      </c>
      <c r="S45" s="727">
        <f t="shared" si="34"/>
        <v>0</v>
      </c>
      <c r="T45" s="727">
        <f t="shared" si="34"/>
        <v>0</v>
      </c>
      <c r="U45" s="727">
        <f t="shared" si="34"/>
        <v>0</v>
      </c>
      <c r="V45" s="727">
        <f t="shared" si="34"/>
        <v>0</v>
      </c>
      <c r="W45" s="111">
        <f>C45+G45</f>
        <v>58850</v>
      </c>
      <c r="X45" s="463">
        <f t="shared" si="33"/>
        <v>42150</v>
      </c>
      <c r="Y45" s="463">
        <f t="shared" si="33"/>
        <v>16700</v>
      </c>
      <c r="Z45" s="417">
        <f t="shared" si="20"/>
        <v>0</v>
      </c>
    </row>
    <row r="46" spans="1:26" x14ac:dyDescent="0.2">
      <c r="A46" s="217" t="s">
        <v>254</v>
      </c>
      <c r="B46" s="329" t="s">
        <v>172</v>
      </c>
      <c r="C46" s="431">
        <v>45000</v>
      </c>
      <c r="D46" s="75">
        <v>32000</v>
      </c>
      <c r="E46" s="75">
        <v>13000</v>
      </c>
      <c r="F46" s="416">
        <v>0</v>
      </c>
      <c r="G46" s="82">
        <v>0</v>
      </c>
      <c r="H46" s="82">
        <v>0</v>
      </c>
      <c r="I46" s="75">
        <v>0</v>
      </c>
      <c r="J46" s="416">
        <v>0</v>
      </c>
      <c r="K46" s="89"/>
      <c r="L46" s="76"/>
      <c r="M46" s="89"/>
      <c r="N46" s="697"/>
      <c r="O46" s="757"/>
      <c r="P46" s="76"/>
      <c r="Q46" s="76"/>
      <c r="R46" s="697"/>
      <c r="S46" s="757"/>
      <c r="T46" s="76"/>
      <c r="U46" s="76"/>
      <c r="V46" s="453"/>
      <c r="W46" s="111">
        <f t="shared" ref="W46:W54" si="35">C46+G46</f>
        <v>45000</v>
      </c>
      <c r="X46" s="463">
        <f t="shared" si="33"/>
        <v>32000</v>
      </c>
      <c r="Y46" s="463">
        <f t="shared" si="33"/>
        <v>13000</v>
      </c>
      <c r="Z46" s="311">
        <f t="shared" ref="Z46:Z52" si="36">J46-F46</f>
        <v>0</v>
      </c>
    </row>
    <row r="47" spans="1:26" x14ac:dyDescent="0.2">
      <c r="A47" s="217" t="s">
        <v>255</v>
      </c>
      <c r="B47" s="329" t="s">
        <v>173</v>
      </c>
      <c r="C47" s="349">
        <v>2000</v>
      </c>
      <c r="D47" s="75">
        <v>2000</v>
      </c>
      <c r="E47" s="75">
        <v>0</v>
      </c>
      <c r="F47" s="416">
        <v>0</v>
      </c>
      <c r="G47" s="82">
        <v>0</v>
      </c>
      <c r="H47" s="82">
        <v>0</v>
      </c>
      <c r="I47" s="75">
        <v>0</v>
      </c>
      <c r="J47" s="416">
        <v>0</v>
      </c>
      <c r="K47" s="89"/>
      <c r="L47" s="76"/>
      <c r="M47" s="89"/>
      <c r="N47" s="697"/>
      <c r="O47" s="757"/>
      <c r="P47" s="76"/>
      <c r="Q47" s="76"/>
      <c r="R47" s="697"/>
      <c r="S47" s="757"/>
      <c r="T47" s="76"/>
      <c r="U47" s="76"/>
      <c r="V47" s="453"/>
      <c r="W47" s="111">
        <f t="shared" si="35"/>
        <v>2000</v>
      </c>
      <c r="X47" s="463">
        <f t="shared" si="33"/>
        <v>2000</v>
      </c>
      <c r="Y47" s="463">
        <f t="shared" si="33"/>
        <v>0</v>
      </c>
      <c r="Z47" s="311">
        <f t="shared" si="36"/>
        <v>0</v>
      </c>
    </row>
    <row r="48" spans="1:26" x14ac:dyDescent="0.2">
      <c r="A48" s="217" t="s">
        <v>256</v>
      </c>
      <c r="B48" s="329" t="s">
        <v>174</v>
      </c>
      <c r="C48" s="349">
        <v>11850</v>
      </c>
      <c r="D48" s="75">
        <v>8150</v>
      </c>
      <c r="E48" s="75">
        <v>3700</v>
      </c>
      <c r="F48" s="416">
        <f t="shared" ref="F48" si="37">F49+F50</f>
        <v>0</v>
      </c>
      <c r="G48" s="82">
        <v>0</v>
      </c>
      <c r="H48" s="82">
        <v>0</v>
      </c>
      <c r="I48" s="75">
        <v>0</v>
      </c>
      <c r="J48" s="416"/>
      <c r="K48" s="89"/>
      <c r="L48" s="76"/>
      <c r="M48" s="89"/>
      <c r="N48" s="697"/>
      <c r="O48" s="757"/>
      <c r="P48" s="76"/>
      <c r="Q48" s="76"/>
      <c r="R48" s="697"/>
      <c r="S48" s="757"/>
      <c r="T48" s="76"/>
      <c r="U48" s="76"/>
      <c r="V48" s="453"/>
      <c r="W48" s="111">
        <f t="shared" si="35"/>
        <v>11850</v>
      </c>
      <c r="X48" s="463">
        <f t="shared" si="33"/>
        <v>8150</v>
      </c>
      <c r="Y48" s="463">
        <f t="shared" si="33"/>
        <v>3700</v>
      </c>
      <c r="Z48" s="311">
        <f t="shared" si="36"/>
        <v>0</v>
      </c>
    </row>
    <row r="49" spans="1:26" x14ac:dyDescent="0.2">
      <c r="A49" s="217">
        <v>4.2</v>
      </c>
      <c r="B49" s="329" t="s">
        <v>175</v>
      </c>
      <c r="C49" s="349">
        <v>9550</v>
      </c>
      <c r="D49" s="75">
        <v>9550</v>
      </c>
      <c r="E49" s="75">
        <v>0</v>
      </c>
      <c r="F49" s="416">
        <v>0</v>
      </c>
      <c r="G49" s="82">
        <v>0</v>
      </c>
      <c r="H49" s="82">
        <v>0</v>
      </c>
      <c r="I49" s="75">
        <v>0</v>
      </c>
      <c r="J49" s="416">
        <v>0</v>
      </c>
      <c r="K49" s="89"/>
      <c r="L49" s="76"/>
      <c r="M49" s="89"/>
      <c r="N49" s="697"/>
      <c r="O49" s="757"/>
      <c r="P49" s="76"/>
      <c r="Q49" s="76"/>
      <c r="R49" s="697"/>
      <c r="S49" s="757"/>
      <c r="T49" s="76"/>
      <c r="U49" s="76"/>
      <c r="V49" s="453"/>
      <c r="W49" s="111">
        <f t="shared" si="35"/>
        <v>9550</v>
      </c>
      <c r="X49" s="463">
        <f t="shared" si="33"/>
        <v>9550</v>
      </c>
      <c r="Y49" s="463">
        <f t="shared" si="33"/>
        <v>0</v>
      </c>
      <c r="Z49" s="311">
        <f t="shared" si="36"/>
        <v>0</v>
      </c>
    </row>
    <row r="50" spans="1:26" x14ac:dyDescent="0.2">
      <c r="A50" s="217">
        <v>4.3</v>
      </c>
      <c r="B50" s="329" t="s">
        <v>176</v>
      </c>
      <c r="C50" s="349">
        <v>0</v>
      </c>
      <c r="D50" s="75">
        <v>0</v>
      </c>
      <c r="E50" s="75">
        <v>0</v>
      </c>
      <c r="F50" s="416">
        <v>0</v>
      </c>
      <c r="G50" s="82">
        <v>0</v>
      </c>
      <c r="H50" s="82">
        <v>0</v>
      </c>
      <c r="I50" s="75">
        <v>0</v>
      </c>
      <c r="J50" s="416">
        <v>0</v>
      </c>
      <c r="K50" s="89"/>
      <c r="L50" s="76"/>
      <c r="M50" s="89"/>
      <c r="N50" s="697"/>
      <c r="O50" s="757"/>
      <c r="P50" s="76"/>
      <c r="Q50" s="76"/>
      <c r="R50" s="697"/>
      <c r="S50" s="757"/>
      <c r="T50" s="76"/>
      <c r="U50" s="76"/>
      <c r="V50" s="453"/>
      <c r="W50" s="111">
        <f t="shared" si="35"/>
        <v>0</v>
      </c>
      <c r="X50" s="463">
        <f t="shared" si="33"/>
        <v>0</v>
      </c>
      <c r="Y50" s="463">
        <f t="shared" si="33"/>
        <v>0</v>
      </c>
      <c r="Z50" s="311">
        <f t="shared" si="36"/>
        <v>0</v>
      </c>
    </row>
    <row r="51" spans="1:26" x14ac:dyDescent="0.2">
      <c r="A51" s="217">
        <v>4.4000000000000004</v>
      </c>
      <c r="B51" s="331" t="s">
        <v>22</v>
      </c>
      <c r="C51" s="437">
        <v>2500</v>
      </c>
      <c r="D51" s="75">
        <v>2000</v>
      </c>
      <c r="E51" s="75">
        <v>500</v>
      </c>
      <c r="F51" s="416">
        <v>0</v>
      </c>
      <c r="G51" s="82">
        <v>0</v>
      </c>
      <c r="H51" s="82">
        <v>0</v>
      </c>
      <c r="I51" s="75">
        <v>0</v>
      </c>
      <c r="J51" s="416">
        <v>0</v>
      </c>
      <c r="K51" s="89"/>
      <c r="L51" s="76"/>
      <c r="M51" s="89"/>
      <c r="N51" s="697"/>
      <c r="O51" s="757"/>
      <c r="P51" s="76"/>
      <c r="Q51" s="76"/>
      <c r="R51" s="697"/>
      <c r="S51" s="757"/>
      <c r="T51" s="76"/>
      <c r="U51" s="76"/>
      <c r="V51" s="453"/>
      <c r="W51" s="111">
        <f t="shared" si="35"/>
        <v>2500</v>
      </c>
      <c r="X51" s="463">
        <f t="shared" si="33"/>
        <v>2000</v>
      </c>
      <c r="Y51" s="463">
        <f t="shared" si="33"/>
        <v>500</v>
      </c>
      <c r="Z51" s="311">
        <f t="shared" si="36"/>
        <v>0</v>
      </c>
    </row>
    <row r="52" spans="1:26" x14ac:dyDescent="0.2">
      <c r="A52" s="217">
        <v>4.5</v>
      </c>
      <c r="B52" s="331" t="s">
        <v>177</v>
      </c>
      <c r="C52" s="437">
        <v>62362</v>
      </c>
      <c r="D52" s="75">
        <v>0</v>
      </c>
      <c r="E52" s="75">
        <v>62362</v>
      </c>
      <c r="F52" s="416">
        <v>0</v>
      </c>
      <c r="G52" s="82">
        <v>0</v>
      </c>
      <c r="H52" s="82">
        <v>0</v>
      </c>
      <c r="I52" s="75">
        <v>0</v>
      </c>
      <c r="J52" s="416">
        <v>0</v>
      </c>
      <c r="K52" s="89"/>
      <c r="L52" s="76"/>
      <c r="M52" s="89"/>
      <c r="N52" s="697"/>
      <c r="O52" s="757"/>
      <c r="P52" s="76"/>
      <c r="Q52" s="76"/>
      <c r="R52" s="697"/>
      <c r="S52" s="757">
        <v>-62362</v>
      </c>
      <c r="T52" s="76"/>
      <c r="U52" s="76">
        <v>-62362</v>
      </c>
      <c r="V52" s="453"/>
      <c r="W52" s="111">
        <f>C52+G52+S52</f>
        <v>0</v>
      </c>
      <c r="X52" s="111">
        <f t="shared" ref="X52:Y52" si="38">D52+H52+T52</f>
        <v>0</v>
      </c>
      <c r="Y52" s="111">
        <f t="shared" si="38"/>
        <v>0</v>
      </c>
      <c r="Z52" s="311">
        <f t="shared" si="36"/>
        <v>0</v>
      </c>
    </row>
    <row r="53" spans="1:26" x14ac:dyDescent="0.2">
      <c r="A53" s="217">
        <v>4.5999999999999996</v>
      </c>
      <c r="B53" s="331" t="s">
        <v>178</v>
      </c>
      <c r="C53" s="437"/>
      <c r="D53" s="75"/>
      <c r="E53" s="75"/>
      <c r="F53" s="416"/>
      <c r="G53" s="82"/>
      <c r="H53" s="82"/>
      <c r="I53" s="75"/>
      <c r="J53" s="416"/>
      <c r="K53" s="89"/>
      <c r="L53" s="76"/>
      <c r="M53" s="89"/>
      <c r="N53" s="697"/>
      <c r="O53" s="757"/>
      <c r="P53" s="76"/>
      <c r="Q53" s="76"/>
      <c r="R53" s="697"/>
      <c r="S53" s="757"/>
      <c r="T53" s="76"/>
      <c r="U53" s="76"/>
      <c r="V53" s="453"/>
      <c r="W53" s="111">
        <f t="shared" si="35"/>
        <v>0</v>
      </c>
      <c r="X53" s="463">
        <f t="shared" si="33"/>
        <v>0</v>
      </c>
      <c r="Y53" s="463">
        <f t="shared" si="33"/>
        <v>0</v>
      </c>
      <c r="Z53" s="311"/>
    </row>
    <row r="54" spans="1:26" ht="13.5" thickBot="1" x14ac:dyDescent="0.25">
      <c r="A54" s="217">
        <v>4.7</v>
      </c>
      <c r="B54" s="331" t="s">
        <v>179</v>
      </c>
      <c r="C54" s="437"/>
      <c r="D54" s="467">
        <v>0</v>
      </c>
      <c r="E54" s="467">
        <v>0</v>
      </c>
      <c r="F54" s="550">
        <v>0</v>
      </c>
      <c r="G54" s="530">
        <v>0</v>
      </c>
      <c r="H54" s="467">
        <v>0</v>
      </c>
      <c r="I54" s="467">
        <v>0</v>
      </c>
      <c r="J54" s="467">
        <v>0</v>
      </c>
      <c r="K54" s="675"/>
      <c r="L54" s="676"/>
      <c r="M54" s="675"/>
      <c r="N54" s="728"/>
      <c r="O54" s="761"/>
      <c r="P54" s="382"/>
      <c r="Q54" s="382"/>
      <c r="R54" s="728"/>
      <c r="S54" s="790"/>
      <c r="T54" s="676"/>
      <c r="U54" s="676"/>
      <c r="V54" s="451"/>
      <c r="W54" s="111">
        <f t="shared" si="35"/>
        <v>0</v>
      </c>
      <c r="X54" s="74">
        <f t="shared" ref="W54:Z57" si="39">H54-D54</f>
        <v>0</v>
      </c>
      <c r="Y54" s="463">
        <f t="shared" si="33"/>
        <v>0</v>
      </c>
      <c r="Z54" s="374">
        <f t="shared" si="39"/>
        <v>0</v>
      </c>
    </row>
    <row r="55" spans="1:26" ht="14.25" thickBot="1" x14ac:dyDescent="0.3">
      <c r="A55" s="157" t="s">
        <v>37</v>
      </c>
      <c r="B55" s="343" t="s">
        <v>257</v>
      </c>
      <c r="C55" s="351">
        <f>C4+C14+C31+C44</f>
        <v>1418700</v>
      </c>
      <c r="D55" s="351">
        <f t="shared" ref="D55:V55" si="40">D4+D14+D31+D44</f>
        <v>1197088</v>
      </c>
      <c r="E55" s="351">
        <f t="shared" si="40"/>
        <v>88112</v>
      </c>
      <c r="F55" s="551">
        <f t="shared" si="40"/>
        <v>133500</v>
      </c>
      <c r="G55" s="531">
        <f t="shared" si="40"/>
        <v>0</v>
      </c>
      <c r="H55" s="351">
        <f t="shared" si="40"/>
        <v>0</v>
      </c>
      <c r="I55" s="351">
        <f t="shared" si="40"/>
        <v>0</v>
      </c>
      <c r="J55" s="351">
        <f t="shared" si="40"/>
        <v>0</v>
      </c>
      <c r="K55" s="351">
        <f t="shared" si="40"/>
        <v>2345</v>
      </c>
      <c r="L55" s="351">
        <f t="shared" si="40"/>
        <v>2345</v>
      </c>
      <c r="M55" s="351">
        <f t="shared" si="40"/>
        <v>0</v>
      </c>
      <c r="N55" s="729">
        <f t="shared" si="40"/>
        <v>0</v>
      </c>
      <c r="O55" s="729">
        <f t="shared" si="40"/>
        <v>7773</v>
      </c>
      <c r="P55" s="729">
        <f t="shared" si="40"/>
        <v>7773</v>
      </c>
      <c r="Q55" s="729">
        <f t="shared" si="40"/>
        <v>0</v>
      </c>
      <c r="R55" s="729">
        <f t="shared" si="40"/>
        <v>0</v>
      </c>
      <c r="S55" s="729">
        <f t="shared" si="40"/>
        <v>-40042</v>
      </c>
      <c r="T55" s="729">
        <f t="shared" si="40"/>
        <v>24779</v>
      </c>
      <c r="U55" s="729">
        <f t="shared" si="40"/>
        <v>-62362</v>
      </c>
      <c r="V55" s="729">
        <f t="shared" si="40"/>
        <v>-2459</v>
      </c>
      <c r="W55" s="749">
        <f>C55+G55+K55+S55</f>
        <v>1381003</v>
      </c>
      <c r="X55" s="749">
        <f t="shared" ref="X55:Z55" si="41">D55+H55+L55+T55</f>
        <v>1224212</v>
      </c>
      <c r="Y55" s="749">
        <f t="shared" si="41"/>
        <v>25750</v>
      </c>
      <c r="Z55" s="749">
        <f t="shared" si="41"/>
        <v>131041</v>
      </c>
    </row>
    <row r="56" spans="1:26" ht="12" customHeight="1" thickBot="1" x14ac:dyDescent="0.25">
      <c r="A56" s="175" t="s">
        <v>146</v>
      </c>
      <c r="B56" s="360" t="s">
        <v>39</v>
      </c>
      <c r="C56" s="261">
        <f>C57+C58</f>
        <v>0</v>
      </c>
      <c r="D56" s="261">
        <f t="shared" ref="D56:V56" si="42">D57+D58</f>
        <v>0</v>
      </c>
      <c r="E56" s="261">
        <f t="shared" si="42"/>
        <v>0</v>
      </c>
      <c r="F56" s="261">
        <f t="shared" si="42"/>
        <v>0</v>
      </c>
      <c r="G56" s="261">
        <f t="shared" si="42"/>
        <v>0</v>
      </c>
      <c r="H56" s="261">
        <f t="shared" si="42"/>
        <v>0</v>
      </c>
      <c r="I56" s="261">
        <f t="shared" si="42"/>
        <v>0</v>
      </c>
      <c r="J56" s="261">
        <f t="shared" si="42"/>
        <v>0</v>
      </c>
      <c r="K56" s="261">
        <f t="shared" si="42"/>
        <v>0</v>
      </c>
      <c r="L56" s="261">
        <f t="shared" si="42"/>
        <v>0</v>
      </c>
      <c r="M56" s="261">
        <f t="shared" si="42"/>
        <v>0</v>
      </c>
      <c r="N56" s="730">
        <f t="shared" si="42"/>
        <v>0</v>
      </c>
      <c r="O56" s="730">
        <f t="shared" si="42"/>
        <v>0</v>
      </c>
      <c r="P56" s="730">
        <f t="shared" si="42"/>
        <v>0</v>
      </c>
      <c r="Q56" s="730">
        <f t="shared" si="42"/>
        <v>0</v>
      </c>
      <c r="R56" s="730">
        <f t="shared" si="42"/>
        <v>0</v>
      </c>
      <c r="S56" s="730">
        <f t="shared" si="42"/>
        <v>0</v>
      </c>
      <c r="T56" s="730">
        <f t="shared" si="42"/>
        <v>0</v>
      </c>
      <c r="U56" s="730">
        <f t="shared" si="42"/>
        <v>0</v>
      </c>
      <c r="V56" s="730">
        <f t="shared" si="42"/>
        <v>0</v>
      </c>
      <c r="W56" s="751">
        <f t="shared" si="39"/>
        <v>0</v>
      </c>
      <c r="X56" s="107">
        <f t="shared" si="39"/>
        <v>0</v>
      </c>
      <c r="Y56" s="107">
        <f t="shared" si="39"/>
        <v>0</v>
      </c>
      <c r="Z56" s="108">
        <f t="shared" si="39"/>
        <v>0</v>
      </c>
    </row>
    <row r="57" spans="1:26" ht="14.25" customHeight="1" x14ac:dyDescent="0.2">
      <c r="A57" s="206">
        <v>5.0999999999999996</v>
      </c>
      <c r="B57" s="329" t="s">
        <v>40</v>
      </c>
      <c r="C57" s="432">
        <v>0</v>
      </c>
      <c r="D57" s="76"/>
      <c r="E57" s="76">
        <v>0</v>
      </c>
      <c r="F57" s="419">
        <v>0</v>
      </c>
      <c r="G57" s="89"/>
      <c r="H57" s="89"/>
      <c r="I57" s="76">
        <v>0</v>
      </c>
      <c r="J57" s="419">
        <v>0</v>
      </c>
      <c r="K57" s="678"/>
      <c r="L57" s="680"/>
      <c r="M57" s="678"/>
      <c r="N57" s="697"/>
      <c r="O57" s="757"/>
      <c r="P57" s="76"/>
      <c r="Q57" s="76"/>
      <c r="R57" s="697"/>
      <c r="S57" s="757"/>
      <c r="T57" s="89"/>
      <c r="U57" s="76"/>
      <c r="V57" s="453"/>
      <c r="W57" s="111">
        <f t="shared" si="39"/>
        <v>0</v>
      </c>
      <c r="X57" s="74">
        <f t="shared" si="39"/>
        <v>0</v>
      </c>
      <c r="Y57" s="74">
        <f t="shared" si="39"/>
        <v>0</v>
      </c>
      <c r="Z57" s="311">
        <f t="shared" si="39"/>
        <v>0</v>
      </c>
    </row>
    <row r="58" spans="1:26" ht="12.75" customHeight="1" x14ac:dyDescent="0.2">
      <c r="A58" s="195">
        <v>5.2</v>
      </c>
      <c r="B58" s="329" t="s">
        <v>41</v>
      </c>
      <c r="C58" s="432">
        <f>C59+C62+C63</f>
        <v>0</v>
      </c>
      <c r="D58" s="75"/>
      <c r="E58" s="75"/>
      <c r="F58" s="416"/>
      <c r="G58" s="82"/>
      <c r="H58" s="82"/>
      <c r="I58" s="75"/>
      <c r="J58" s="416"/>
      <c r="K58" s="89"/>
      <c r="L58" s="76"/>
      <c r="M58" s="89"/>
      <c r="N58" s="697"/>
      <c r="O58" s="757"/>
      <c r="P58" s="76"/>
      <c r="Q58" s="76"/>
      <c r="R58" s="697"/>
      <c r="S58" s="757"/>
      <c r="T58" s="89"/>
      <c r="U58" s="76"/>
      <c r="V58" s="453"/>
      <c r="W58" s="111">
        <f t="shared" ref="W58:W63" si="43">G58-C58</f>
        <v>0</v>
      </c>
      <c r="X58" s="74">
        <v>0</v>
      </c>
      <c r="Y58" s="74">
        <v>0</v>
      </c>
      <c r="Z58" s="311">
        <v>0</v>
      </c>
    </row>
    <row r="59" spans="1:26" x14ac:dyDescent="0.2">
      <c r="A59" s="195">
        <v>5.3</v>
      </c>
      <c r="B59" s="329" t="s">
        <v>42</v>
      </c>
      <c r="C59" s="432">
        <f>C60+C61</f>
        <v>0</v>
      </c>
      <c r="D59" s="432">
        <f t="shared" ref="D59:N59" si="44">D60+D61</f>
        <v>0</v>
      </c>
      <c r="E59" s="432">
        <f t="shared" si="44"/>
        <v>0</v>
      </c>
      <c r="F59" s="432">
        <f t="shared" si="44"/>
        <v>0</v>
      </c>
      <c r="G59" s="432">
        <v>0</v>
      </c>
      <c r="H59" s="432">
        <f t="shared" si="44"/>
        <v>0</v>
      </c>
      <c r="I59" s="432">
        <f t="shared" si="44"/>
        <v>0</v>
      </c>
      <c r="J59" s="432">
        <f t="shared" si="44"/>
        <v>0</v>
      </c>
      <c r="K59" s="432">
        <f t="shared" si="44"/>
        <v>0</v>
      </c>
      <c r="L59" s="432">
        <f t="shared" si="44"/>
        <v>0</v>
      </c>
      <c r="M59" s="432">
        <f t="shared" si="44"/>
        <v>0</v>
      </c>
      <c r="N59" s="731">
        <f t="shared" si="44"/>
        <v>0</v>
      </c>
      <c r="O59" s="432"/>
      <c r="P59" s="7"/>
      <c r="Q59" s="7"/>
      <c r="R59" s="263"/>
      <c r="S59" s="432"/>
      <c r="T59" s="14"/>
      <c r="U59" s="7"/>
      <c r="V59" s="196"/>
      <c r="W59" s="111">
        <f t="shared" si="43"/>
        <v>0</v>
      </c>
      <c r="X59" s="74">
        <f t="shared" ref="X59:X69" si="45">H59-D59</f>
        <v>0</v>
      </c>
      <c r="Y59" s="74">
        <f t="shared" ref="Y59:Y63" si="46">I59-E59</f>
        <v>0</v>
      </c>
      <c r="Z59" s="311">
        <f t="shared" ref="Z59:Z69" si="47">J59-F59</f>
        <v>0</v>
      </c>
    </row>
    <row r="60" spans="1:26" x14ac:dyDescent="0.2">
      <c r="A60" s="195" t="s">
        <v>258</v>
      </c>
      <c r="B60" s="329" t="s">
        <v>43</v>
      </c>
      <c r="C60" s="432">
        <v>0</v>
      </c>
      <c r="D60" s="75">
        <v>0</v>
      </c>
      <c r="E60" s="75">
        <v>0</v>
      </c>
      <c r="F60" s="416">
        <v>0</v>
      </c>
      <c r="G60" s="82">
        <v>0</v>
      </c>
      <c r="H60" s="82">
        <v>0</v>
      </c>
      <c r="I60" s="75">
        <v>0</v>
      </c>
      <c r="J60" s="416">
        <v>0</v>
      </c>
      <c r="K60" s="89"/>
      <c r="L60" s="76"/>
      <c r="M60" s="89"/>
      <c r="N60" s="697"/>
      <c r="O60" s="757"/>
      <c r="P60" s="76"/>
      <c r="Q60" s="76"/>
      <c r="R60" s="697"/>
      <c r="S60" s="757"/>
      <c r="T60" s="89"/>
      <c r="U60" s="76"/>
      <c r="V60" s="453"/>
      <c r="W60" s="111">
        <f t="shared" si="43"/>
        <v>0</v>
      </c>
      <c r="X60" s="74">
        <f t="shared" si="45"/>
        <v>0</v>
      </c>
      <c r="Y60" s="74">
        <f t="shared" si="46"/>
        <v>0</v>
      </c>
      <c r="Z60" s="311">
        <f t="shared" si="47"/>
        <v>0</v>
      </c>
    </row>
    <row r="61" spans="1:26" x14ac:dyDescent="0.2">
      <c r="A61" s="195" t="s">
        <v>259</v>
      </c>
      <c r="B61" s="329" t="s">
        <v>44</v>
      </c>
      <c r="C61" s="432">
        <v>0</v>
      </c>
      <c r="D61" s="432">
        <v>0</v>
      </c>
      <c r="E61" s="432">
        <v>0</v>
      </c>
      <c r="F61" s="546">
        <v>0</v>
      </c>
      <c r="G61" s="14">
        <v>0</v>
      </c>
      <c r="H61" s="432">
        <v>0</v>
      </c>
      <c r="I61" s="432">
        <v>0</v>
      </c>
      <c r="J61" s="432">
        <v>0</v>
      </c>
      <c r="K61" s="89"/>
      <c r="L61" s="76"/>
      <c r="M61" s="89"/>
      <c r="N61" s="697"/>
      <c r="O61" s="757"/>
      <c r="P61" s="76"/>
      <c r="Q61" s="76"/>
      <c r="R61" s="697"/>
      <c r="S61" s="757"/>
      <c r="T61" s="89"/>
      <c r="U61" s="76"/>
      <c r="V61" s="453"/>
      <c r="W61" s="111">
        <f t="shared" si="43"/>
        <v>0</v>
      </c>
      <c r="X61" s="74">
        <f t="shared" si="45"/>
        <v>0</v>
      </c>
      <c r="Y61" s="74">
        <f t="shared" si="46"/>
        <v>0</v>
      </c>
      <c r="Z61" s="311">
        <f t="shared" si="47"/>
        <v>0</v>
      </c>
    </row>
    <row r="62" spans="1:26" x14ac:dyDescent="0.2">
      <c r="A62" s="195">
        <v>5.4</v>
      </c>
      <c r="B62" s="329" t="s">
        <v>45</v>
      </c>
      <c r="C62" s="432">
        <v>0</v>
      </c>
      <c r="D62" s="86">
        <v>0</v>
      </c>
      <c r="E62" s="86"/>
      <c r="F62" s="420">
        <v>0</v>
      </c>
      <c r="G62" s="387"/>
      <c r="H62" s="387"/>
      <c r="I62" s="86"/>
      <c r="J62" s="420">
        <v>0</v>
      </c>
      <c r="K62" s="89"/>
      <c r="L62" s="76"/>
      <c r="M62" s="89"/>
      <c r="N62" s="697"/>
      <c r="O62" s="757"/>
      <c r="P62" s="76"/>
      <c r="Q62" s="76"/>
      <c r="R62" s="697"/>
      <c r="S62" s="757"/>
      <c r="T62" s="89"/>
      <c r="U62" s="76"/>
      <c r="V62" s="453"/>
      <c r="W62" s="111">
        <f t="shared" si="43"/>
        <v>0</v>
      </c>
      <c r="X62" s="74">
        <f t="shared" si="45"/>
        <v>0</v>
      </c>
      <c r="Y62" s="74">
        <f t="shared" si="46"/>
        <v>0</v>
      </c>
      <c r="Z62" s="311">
        <f t="shared" si="47"/>
        <v>0</v>
      </c>
    </row>
    <row r="63" spans="1:26" ht="13.5" thickBot="1" x14ac:dyDescent="0.25">
      <c r="A63" s="195">
        <v>5.5</v>
      </c>
      <c r="B63" s="329" t="s">
        <v>46</v>
      </c>
      <c r="C63" s="432">
        <v>0</v>
      </c>
      <c r="D63" s="75"/>
      <c r="E63" s="75"/>
      <c r="F63" s="416">
        <v>0</v>
      </c>
      <c r="G63" s="82"/>
      <c r="H63" s="82"/>
      <c r="I63" s="75"/>
      <c r="J63" s="416">
        <v>0</v>
      </c>
      <c r="K63" s="679"/>
      <c r="L63" s="681"/>
      <c r="M63" s="679"/>
      <c r="N63" s="697"/>
      <c r="O63" s="757"/>
      <c r="P63" s="76"/>
      <c r="Q63" s="76"/>
      <c r="R63" s="697"/>
      <c r="S63" s="757"/>
      <c r="T63" s="89"/>
      <c r="U63" s="76"/>
      <c r="V63" s="453"/>
      <c r="W63" s="111">
        <f t="shared" si="43"/>
        <v>0</v>
      </c>
      <c r="X63" s="74">
        <f t="shared" si="45"/>
        <v>0</v>
      </c>
      <c r="Y63" s="74">
        <f t="shared" si="46"/>
        <v>0</v>
      </c>
      <c r="Z63" s="311">
        <f t="shared" si="47"/>
        <v>0</v>
      </c>
    </row>
    <row r="64" spans="1:26" ht="14.25" thickBot="1" x14ac:dyDescent="0.25">
      <c r="A64" s="175" t="s">
        <v>148</v>
      </c>
      <c r="B64" s="336" t="s">
        <v>208</v>
      </c>
      <c r="C64" s="438">
        <f>C65</f>
        <v>311243</v>
      </c>
      <c r="D64" s="438">
        <f t="shared" ref="D64:V64" si="48">D65</f>
        <v>0</v>
      </c>
      <c r="E64" s="438">
        <f t="shared" si="48"/>
        <v>311243</v>
      </c>
      <c r="F64" s="553">
        <f t="shared" si="48"/>
        <v>0</v>
      </c>
      <c r="G64" s="163">
        <f t="shared" si="48"/>
        <v>730062</v>
      </c>
      <c r="H64" s="438">
        <f t="shared" si="48"/>
        <v>0</v>
      </c>
      <c r="I64" s="438">
        <f t="shared" si="48"/>
        <v>730062</v>
      </c>
      <c r="J64" s="438">
        <f t="shared" si="48"/>
        <v>0</v>
      </c>
      <c r="K64" s="438">
        <f t="shared" si="48"/>
        <v>-142798</v>
      </c>
      <c r="L64" s="438">
        <f t="shared" si="48"/>
        <v>0</v>
      </c>
      <c r="M64" s="438">
        <f t="shared" si="48"/>
        <v>-142798</v>
      </c>
      <c r="N64" s="732">
        <f t="shared" si="48"/>
        <v>0</v>
      </c>
      <c r="O64" s="732">
        <f t="shared" si="48"/>
        <v>-97536</v>
      </c>
      <c r="P64" s="732">
        <f t="shared" si="48"/>
        <v>0</v>
      </c>
      <c r="Q64" s="732">
        <f t="shared" si="48"/>
        <v>-97536</v>
      </c>
      <c r="R64" s="732">
        <f t="shared" si="48"/>
        <v>0</v>
      </c>
      <c r="S64" s="732">
        <f t="shared" si="48"/>
        <v>-305388</v>
      </c>
      <c r="T64" s="732">
        <f t="shared" si="48"/>
        <v>0</v>
      </c>
      <c r="U64" s="732">
        <f t="shared" si="48"/>
        <v>-305388</v>
      </c>
      <c r="V64" s="732">
        <f t="shared" si="48"/>
        <v>0</v>
      </c>
      <c r="W64" s="752">
        <f>C64+G64+K64+O64+S64</f>
        <v>495583</v>
      </c>
      <c r="X64" s="752">
        <f t="shared" ref="X64:X65" si="49">D64+H64+L64+P64</f>
        <v>0</v>
      </c>
      <c r="Y64" s="752">
        <f>E64+I64+M64+Q64+U64</f>
        <v>495583</v>
      </c>
      <c r="Z64" s="464">
        <f t="shared" ref="Y64:Z77" si="50">F64+J64</f>
        <v>0</v>
      </c>
    </row>
    <row r="65" spans="1:26" ht="13.5" x14ac:dyDescent="0.2">
      <c r="A65" s="209">
        <v>6.1</v>
      </c>
      <c r="B65" s="334" t="s">
        <v>209</v>
      </c>
      <c r="C65" s="431">
        <f>C66+C67</f>
        <v>311243</v>
      </c>
      <c r="D65" s="431">
        <f t="shared" ref="D65:V65" si="51">D66+D67</f>
        <v>0</v>
      </c>
      <c r="E65" s="431">
        <f t="shared" si="51"/>
        <v>311243</v>
      </c>
      <c r="F65" s="431">
        <f t="shared" si="51"/>
        <v>0</v>
      </c>
      <c r="G65" s="431">
        <f t="shared" si="51"/>
        <v>730062</v>
      </c>
      <c r="H65" s="431">
        <f t="shared" si="51"/>
        <v>0</v>
      </c>
      <c r="I65" s="431">
        <f t="shared" si="51"/>
        <v>730062</v>
      </c>
      <c r="J65" s="431">
        <f t="shared" si="51"/>
        <v>0</v>
      </c>
      <c r="K65" s="431">
        <f t="shared" si="51"/>
        <v>-142798</v>
      </c>
      <c r="L65" s="431">
        <f t="shared" si="51"/>
        <v>0</v>
      </c>
      <c r="M65" s="431">
        <f t="shared" si="51"/>
        <v>-142798</v>
      </c>
      <c r="N65" s="720">
        <f t="shared" si="51"/>
        <v>0</v>
      </c>
      <c r="O65" s="720">
        <f t="shared" si="51"/>
        <v>-97536</v>
      </c>
      <c r="P65" s="720">
        <f t="shared" si="51"/>
        <v>0</v>
      </c>
      <c r="Q65" s="720">
        <f t="shared" si="51"/>
        <v>-97536</v>
      </c>
      <c r="R65" s="720">
        <f t="shared" si="51"/>
        <v>0</v>
      </c>
      <c r="S65" s="720">
        <f t="shared" si="51"/>
        <v>-305388</v>
      </c>
      <c r="T65" s="720">
        <f t="shared" si="51"/>
        <v>0</v>
      </c>
      <c r="U65" s="720">
        <f t="shared" si="51"/>
        <v>-305388</v>
      </c>
      <c r="V65" s="720">
        <f t="shared" si="51"/>
        <v>0</v>
      </c>
      <c r="W65" s="111">
        <f>C65+G65+K65+O65+S65</f>
        <v>495583</v>
      </c>
      <c r="X65" s="111">
        <f t="shared" si="49"/>
        <v>0</v>
      </c>
      <c r="Y65" s="111">
        <f>E65+I65+M65+Q65+U65</f>
        <v>495583</v>
      </c>
      <c r="Z65" s="425">
        <f t="shared" si="50"/>
        <v>0</v>
      </c>
    </row>
    <row r="66" spans="1:26" x14ac:dyDescent="0.2">
      <c r="A66" s="209">
        <v>6.2</v>
      </c>
      <c r="B66" s="334" t="s">
        <v>210</v>
      </c>
      <c r="C66" s="439">
        <v>0</v>
      </c>
      <c r="D66" s="86">
        <v>0</v>
      </c>
      <c r="E66" s="86">
        <v>0</v>
      </c>
      <c r="F66" s="420">
        <v>0</v>
      </c>
      <c r="G66" s="387">
        <v>0</v>
      </c>
      <c r="H66" s="387">
        <v>0</v>
      </c>
      <c r="I66" s="86">
        <v>0</v>
      </c>
      <c r="J66" s="420">
        <v>0</v>
      </c>
      <c r="K66" s="89"/>
      <c r="L66" s="76"/>
      <c r="M66" s="89"/>
      <c r="N66" s="697"/>
      <c r="O66" s="757"/>
      <c r="P66" s="76"/>
      <c r="Q66" s="76"/>
      <c r="R66" s="697"/>
      <c r="S66" s="757"/>
      <c r="T66" s="89"/>
      <c r="U66" s="76"/>
      <c r="V66" s="453"/>
      <c r="W66" s="111">
        <f t="shared" ref="W66:W69" si="52">C66+G66+K66+O66+S66</f>
        <v>0</v>
      </c>
      <c r="X66" s="74">
        <f t="shared" si="45"/>
        <v>0</v>
      </c>
      <c r="Y66" s="111">
        <f t="shared" ref="Y66:Y69" si="53">E66+I66+M66+Q66+U66</f>
        <v>0</v>
      </c>
      <c r="Z66" s="311">
        <f t="shared" si="47"/>
        <v>0</v>
      </c>
    </row>
    <row r="67" spans="1:26" x14ac:dyDescent="0.2">
      <c r="A67" s="209">
        <v>6.3</v>
      </c>
      <c r="B67" s="334" t="s">
        <v>211</v>
      </c>
      <c r="C67" s="439">
        <f>C68+C69+C70+C71</f>
        <v>311243</v>
      </c>
      <c r="D67" s="439"/>
      <c r="E67" s="439">
        <f t="shared" ref="E67:V67" si="54">E68+E69+E70+E71</f>
        <v>311243</v>
      </c>
      <c r="F67" s="554"/>
      <c r="G67" s="533">
        <f>G68+G69+G70+G71</f>
        <v>730062</v>
      </c>
      <c r="H67" s="439">
        <f t="shared" si="54"/>
        <v>0</v>
      </c>
      <c r="I67" s="439">
        <f t="shared" si="54"/>
        <v>730062</v>
      </c>
      <c r="J67" s="439">
        <f t="shared" si="54"/>
        <v>0</v>
      </c>
      <c r="K67" s="439">
        <v>-142798</v>
      </c>
      <c r="L67" s="439">
        <f t="shared" si="54"/>
        <v>0</v>
      </c>
      <c r="M67" s="439">
        <v>-142798</v>
      </c>
      <c r="N67" s="733">
        <f t="shared" si="54"/>
        <v>0</v>
      </c>
      <c r="O67" s="733">
        <v>-97536</v>
      </c>
      <c r="P67" s="733"/>
      <c r="Q67" s="733">
        <v>-97536</v>
      </c>
      <c r="R67" s="733">
        <f t="shared" si="54"/>
        <v>0</v>
      </c>
      <c r="S67" s="733">
        <f t="shared" si="54"/>
        <v>-305388</v>
      </c>
      <c r="T67" s="733">
        <f t="shared" si="54"/>
        <v>0</v>
      </c>
      <c r="U67" s="733">
        <f t="shared" si="54"/>
        <v>-305388</v>
      </c>
      <c r="V67" s="733">
        <f t="shared" si="54"/>
        <v>0</v>
      </c>
      <c r="W67" s="111">
        <f t="shared" si="52"/>
        <v>495583</v>
      </c>
      <c r="X67" s="111">
        <f t="shared" ref="X67" si="55">D67+H67+L67+P67</f>
        <v>0</v>
      </c>
      <c r="Y67" s="111">
        <f t="shared" si="53"/>
        <v>495583</v>
      </c>
      <c r="Z67" s="311">
        <f t="shared" si="47"/>
        <v>0</v>
      </c>
    </row>
    <row r="68" spans="1:26" ht="13.5" x14ac:dyDescent="0.2">
      <c r="A68" s="211" t="s">
        <v>260</v>
      </c>
      <c r="B68" s="335" t="s">
        <v>212</v>
      </c>
      <c r="C68" s="568">
        <v>311243</v>
      </c>
      <c r="D68" s="383"/>
      <c r="E68" s="521">
        <v>311243</v>
      </c>
      <c r="F68" s="421">
        <v>0</v>
      </c>
      <c r="G68" s="526">
        <v>303578</v>
      </c>
      <c r="H68" s="388">
        <v>0</v>
      </c>
      <c r="I68" s="521">
        <v>303578</v>
      </c>
      <c r="J68" s="421">
        <v>0</v>
      </c>
      <c r="K68" s="682"/>
      <c r="L68" s="683"/>
      <c r="M68" s="682"/>
      <c r="N68" s="734"/>
      <c r="O68" s="762"/>
      <c r="P68" s="683"/>
      <c r="Q68" s="683"/>
      <c r="R68" s="734"/>
      <c r="S68" s="762"/>
      <c r="T68" s="682"/>
      <c r="U68" s="683"/>
      <c r="V68" s="763"/>
      <c r="W68" s="111">
        <f t="shared" si="52"/>
        <v>614821</v>
      </c>
      <c r="X68" s="401">
        <f t="shared" si="45"/>
        <v>0</v>
      </c>
      <c r="Y68" s="111">
        <f t="shared" si="53"/>
        <v>614821</v>
      </c>
      <c r="Z68" s="375">
        <f t="shared" si="47"/>
        <v>0</v>
      </c>
    </row>
    <row r="69" spans="1:26" x14ac:dyDescent="0.2">
      <c r="A69" s="209" t="s">
        <v>261</v>
      </c>
      <c r="B69" s="334" t="s">
        <v>203</v>
      </c>
      <c r="C69" s="568">
        <v>0</v>
      </c>
      <c r="D69" s="354">
        <f t="shared" ref="D69:F69" si="56">D43+D64+D65+D68</f>
        <v>0</v>
      </c>
      <c r="E69" s="83">
        <v>0</v>
      </c>
      <c r="F69" s="422">
        <f t="shared" si="56"/>
        <v>0</v>
      </c>
      <c r="G69" s="389">
        <v>426484</v>
      </c>
      <c r="H69" s="389">
        <v>0</v>
      </c>
      <c r="I69" s="354">
        <v>426484</v>
      </c>
      <c r="J69" s="422">
        <v>0</v>
      </c>
      <c r="K69" s="389"/>
      <c r="L69" s="354"/>
      <c r="M69" s="389"/>
      <c r="N69" s="735"/>
      <c r="O69" s="764"/>
      <c r="P69" s="354"/>
      <c r="Q69" s="354"/>
      <c r="R69" s="735"/>
      <c r="S69" s="764">
        <v>-305388</v>
      </c>
      <c r="T69" s="389"/>
      <c r="U69" s="354">
        <v>-305388</v>
      </c>
      <c r="V69" s="450"/>
      <c r="W69" s="111">
        <f t="shared" si="52"/>
        <v>121096</v>
      </c>
      <c r="X69" s="74">
        <f t="shared" si="45"/>
        <v>0</v>
      </c>
      <c r="Y69" s="111">
        <f t="shared" si="53"/>
        <v>121096</v>
      </c>
      <c r="Z69" s="374">
        <f t="shared" si="47"/>
        <v>0</v>
      </c>
    </row>
    <row r="70" spans="1:26" ht="15.75" x14ac:dyDescent="0.2">
      <c r="A70" s="209" t="s">
        <v>262</v>
      </c>
      <c r="B70" s="334" t="s">
        <v>213</v>
      </c>
      <c r="C70" s="439">
        <v>0</v>
      </c>
      <c r="D70" s="384"/>
      <c r="E70" s="384"/>
      <c r="F70" s="440"/>
      <c r="G70" s="390"/>
      <c r="H70" s="395"/>
      <c r="I70" s="398"/>
      <c r="J70" s="423"/>
      <c r="K70" s="89"/>
      <c r="L70" s="398"/>
      <c r="M70" s="395"/>
      <c r="N70" s="736"/>
      <c r="O70" s="765"/>
      <c r="P70" s="398"/>
      <c r="Q70" s="398"/>
      <c r="R70" s="736"/>
      <c r="S70" s="765"/>
      <c r="T70" s="395"/>
      <c r="U70" s="398"/>
      <c r="V70" s="766"/>
      <c r="W70" s="709">
        <f t="shared" ref="W70:W71" si="57">C70+G70</f>
        <v>0</v>
      </c>
      <c r="X70" s="74"/>
      <c r="Y70" s="425">
        <f t="shared" si="50"/>
        <v>0</v>
      </c>
      <c r="Z70" s="311"/>
    </row>
    <row r="71" spans="1:26" ht="14.25" thickBot="1" x14ac:dyDescent="0.25">
      <c r="A71" s="209" t="s">
        <v>263</v>
      </c>
      <c r="B71" s="334" t="s">
        <v>214</v>
      </c>
      <c r="C71" s="439">
        <v>0</v>
      </c>
      <c r="D71" s="439">
        <v>0</v>
      </c>
      <c r="E71" s="439">
        <v>0</v>
      </c>
      <c r="F71" s="554">
        <v>0</v>
      </c>
      <c r="G71" s="533">
        <v>0</v>
      </c>
      <c r="H71" s="439">
        <v>0</v>
      </c>
      <c r="I71" s="439">
        <v>0</v>
      </c>
      <c r="J71" s="439">
        <v>0</v>
      </c>
      <c r="K71" s="679"/>
      <c r="L71" s="681"/>
      <c r="M71" s="679"/>
      <c r="N71" s="697"/>
      <c r="O71" s="757"/>
      <c r="P71" s="76"/>
      <c r="Q71" s="76"/>
      <c r="R71" s="697"/>
      <c r="S71" s="757"/>
      <c r="T71" s="89"/>
      <c r="U71" s="76"/>
      <c r="V71" s="453"/>
      <c r="W71" s="709">
        <f t="shared" si="57"/>
        <v>0</v>
      </c>
      <c r="X71" s="74">
        <f t="shared" ref="X71:Z75" si="58">H71-D71</f>
        <v>0</v>
      </c>
      <c r="Y71" s="425">
        <f t="shared" si="50"/>
        <v>0</v>
      </c>
      <c r="Z71" s="311">
        <f t="shared" si="58"/>
        <v>0</v>
      </c>
    </row>
    <row r="72" spans="1:26" ht="12" customHeight="1" thickBot="1" x14ac:dyDescent="0.25">
      <c r="A72" s="162" t="s">
        <v>149</v>
      </c>
      <c r="B72" s="336" t="s">
        <v>215</v>
      </c>
      <c r="C72" s="441">
        <f>C73+C74+C75+C76</f>
        <v>0</v>
      </c>
      <c r="D72" s="441">
        <f t="shared" ref="D72:V72" si="59">D73+D74+D75+D76</f>
        <v>0</v>
      </c>
      <c r="E72" s="441">
        <f t="shared" si="59"/>
        <v>0</v>
      </c>
      <c r="F72" s="555">
        <f t="shared" si="59"/>
        <v>0</v>
      </c>
      <c r="G72" s="569">
        <f t="shared" si="59"/>
        <v>0</v>
      </c>
      <c r="H72" s="352">
        <f t="shared" si="59"/>
        <v>0</v>
      </c>
      <c r="I72" s="352">
        <f t="shared" si="59"/>
        <v>0</v>
      </c>
      <c r="J72" s="352">
        <f t="shared" si="59"/>
        <v>0</v>
      </c>
      <c r="K72" s="352">
        <f t="shared" si="59"/>
        <v>0</v>
      </c>
      <c r="L72" s="352">
        <f t="shared" si="59"/>
        <v>0</v>
      </c>
      <c r="M72" s="352">
        <f t="shared" si="59"/>
        <v>0</v>
      </c>
      <c r="N72" s="737">
        <f t="shared" si="59"/>
        <v>0</v>
      </c>
      <c r="O72" s="737">
        <f t="shared" si="59"/>
        <v>0</v>
      </c>
      <c r="P72" s="737">
        <f t="shared" si="59"/>
        <v>0</v>
      </c>
      <c r="Q72" s="737">
        <f t="shared" si="59"/>
        <v>0</v>
      </c>
      <c r="R72" s="737">
        <f t="shared" si="59"/>
        <v>0</v>
      </c>
      <c r="S72" s="737">
        <f t="shared" si="59"/>
        <v>0</v>
      </c>
      <c r="T72" s="737">
        <f t="shared" si="59"/>
        <v>0</v>
      </c>
      <c r="U72" s="737">
        <f t="shared" si="59"/>
        <v>0</v>
      </c>
      <c r="V72" s="737">
        <f t="shared" si="59"/>
        <v>0</v>
      </c>
      <c r="W72" s="751">
        <f>C72+G72</f>
        <v>0</v>
      </c>
      <c r="X72" s="106">
        <f t="shared" ref="X72:X73" si="60">D72+H72</f>
        <v>0</v>
      </c>
      <c r="Y72" s="106">
        <f t="shared" si="50"/>
        <v>0</v>
      </c>
      <c r="Z72" s="106">
        <f t="shared" ref="Z72:Z73" si="61">F72+J72</f>
        <v>0</v>
      </c>
    </row>
    <row r="73" spans="1:26" x14ac:dyDescent="0.2">
      <c r="A73" s="209">
        <v>7.1</v>
      </c>
      <c r="B73" s="334" t="s">
        <v>216</v>
      </c>
      <c r="C73" s="439">
        <v>0</v>
      </c>
      <c r="D73" s="75">
        <v>0</v>
      </c>
      <c r="E73" s="75">
        <v>0</v>
      </c>
      <c r="F73" s="416">
        <v>0</v>
      </c>
      <c r="G73" s="82">
        <v>0</v>
      </c>
      <c r="H73" s="82">
        <v>0</v>
      </c>
      <c r="I73" s="75">
        <v>0</v>
      </c>
      <c r="J73" s="416">
        <v>0</v>
      </c>
      <c r="K73" s="89"/>
      <c r="L73" s="76"/>
      <c r="M73" s="680"/>
      <c r="N73" s="697"/>
      <c r="O73" s="757"/>
      <c r="P73" s="76"/>
      <c r="Q73" s="76"/>
      <c r="R73" s="697"/>
      <c r="S73" s="757"/>
      <c r="T73" s="89"/>
      <c r="U73" s="76"/>
      <c r="V73" s="453"/>
      <c r="W73" s="111">
        <f>C73+G73</f>
        <v>0</v>
      </c>
      <c r="X73" s="463">
        <f t="shared" si="60"/>
        <v>0</v>
      </c>
      <c r="Y73" s="463">
        <f t="shared" si="50"/>
        <v>0</v>
      </c>
      <c r="Z73" s="463">
        <f t="shared" si="61"/>
        <v>0</v>
      </c>
    </row>
    <row r="74" spans="1:26" x14ac:dyDescent="0.2">
      <c r="A74" s="209">
        <v>7.2</v>
      </c>
      <c r="B74" s="334" t="s">
        <v>217</v>
      </c>
      <c r="C74" s="439">
        <v>0</v>
      </c>
      <c r="D74" s="77"/>
      <c r="E74" s="77">
        <v>0</v>
      </c>
      <c r="F74" s="426">
        <v>0</v>
      </c>
      <c r="G74" s="110">
        <v>0</v>
      </c>
      <c r="H74" s="82"/>
      <c r="I74" s="75">
        <v>0</v>
      </c>
      <c r="J74" s="416">
        <v>0</v>
      </c>
      <c r="K74" s="89"/>
      <c r="L74" s="76"/>
      <c r="M74" s="76"/>
      <c r="N74" s="697"/>
      <c r="O74" s="757"/>
      <c r="P74" s="76"/>
      <c r="Q74" s="76"/>
      <c r="R74" s="697"/>
      <c r="S74" s="757"/>
      <c r="T74" s="89"/>
      <c r="U74" s="76"/>
      <c r="V74" s="453"/>
      <c r="W74" s="111">
        <f t="shared" ref="W74:W76" si="62">C74+G74</f>
        <v>0</v>
      </c>
      <c r="X74" s="74">
        <f t="shared" si="58"/>
        <v>0</v>
      </c>
      <c r="Y74" s="463">
        <f t="shared" si="50"/>
        <v>0</v>
      </c>
      <c r="Z74" s="311">
        <f t="shared" si="58"/>
        <v>0</v>
      </c>
    </row>
    <row r="75" spans="1:26" x14ac:dyDescent="0.2">
      <c r="A75" s="209">
        <v>7.3</v>
      </c>
      <c r="B75" s="334" t="s">
        <v>218</v>
      </c>
      <c r="C75" s="439"/>
      <c r="D75" s="382">
        <v>0</v>
      </c>
      <c r="E75" s="382">
        <v>0</v>
      </c>
      <c r="F75" s="418">
        <v>0</v>
      </c>
      <c r="G75" s="386">
        <v>0</v>
      </c>
      <c r="H75" s="382">
        <v>0</v>
      </c>
      <c r="I75" s="382">
        <v>0</v>
      </c>
      <c r="J75" s="382">
        <v>0</v>
      </c>
      <c r="K75" s="386"/>
      <c r="L75" s="382"/>
      <c r="M75" s="382"/>
      <c r="N75" s="728"/>
      <c r="O75" s="761"/>
      <c r="P75" s="382"/>
      <c r="Q75" s="382"/>
      <c r="R75" s="728"/>
      <c r="S75" s="761"/>
      <c r="T75" s="386"/>
      <c r="U75" s="382"/>
      <c r="V75" s="451"/>
      <c r="W75" s="111">
        <f t="shared" si="62"/>
        <v>0</v>
      </c>
      <c r="X75" s="381">
        <f t="shared" si="58"/>
        <v>0</v>
      </c>
      <c r="Y75" s="463">
        <f t="shared" si="50"/>
        <v>0</v>
      </c>
      <c r="Z75" s="374">
        <f t="shared" si="58"/>
        <v>0</v>
      </c>
    </row>
    <row r="76" spans="1:26" ht="16.5" thickBot="1" x14ac:dyDescent="0.25">
      <c r="A76" s="209">
        <v>7.4</v>
      </c>
      <c r="B76" s="334" t="s">
        <v>219</v>
      </c>
      <c r="C76" s="439"/>
      <c r="D76" s="384"/>
      <c r="E76" s="384"/>
      <c r="F76" s="440"/>
      <c r="G76" s="390"/>
      <c r="H76" s="395"/>
      <c r="I76" s="398"/>
      <c r="J76" s="423"/>
      <c r="K76" s="89"/>
      <c r="L76" s="398"/>
      <c r="M76" s="398"/>
      <c r="N76" s="736"/>
      <c r="O76" s="765"/>
      <c r="P76" s="398"/>
      <c r="Q76" s="398"/>
      <c r="R76" s="736"/>
      <c r="S76" s="765"/>
      <c r="T76" s="395"/>
      <c r="U76" s="398"/>
      <c r="V76" s="766"/>
      <c r="W76" s="111">
        <f t="shared" si="62"/>
        <v>0</v>
      </c>
      <c r="X76" s="74"/>
      <c r="Y76" s="463">
        <f t="shared" si="50"/>
        <v>0</v>
      </c>
      <c r="Z76" s="311"/>
    </row>
    <row r="77" spans="1:26" ht="13.5" thickBot="1" x14ac:dyDescent="0.25">
      <c r="A77" s="162" t="s">
        <v>150</v>
      </c>
      <c r="B77" s="336" t="s">
        <v>220</v>
      </c>
      <c r="C77" s="441">
        <f>C78+C79+C80</f>
        <v>0</v>
      </c>
      <c r="D77" s="441">
        <v>0</v>
      </c>
      <c r="E77" s="441">
        <f t="shared" ref="E77:F77" si="63">E78+E79+E80</f>
        <v>0</v>
      </c>
      <c r="F77" s="441">
        <f t="shared" si="63"/>
        <v>0</v>
      </c>
      <c r="G77" s="555">
        <f t="shared" ref="G77:V77" si="64">G78+G79+G80</f>
        <v>0</v>
      </c>
      <c r="H77" s="555">
        <f t="shared" si="64"/>
        <v>0</v>
      </c>
      <c r="I77" s="555">
        <f t="shared" si="64"/>
        <v>0</v>
      </c>
      <c r="J77" s="555">
        <f t="shared" si="64"/>
        <v>0</v>
      </c>
      <c r="K77" s="555">
        <f t="shared" si="64"/>
        <v>0</v>
      </c>
      <c r="L77" s="555">
        <f t="shared" si="64"/>
        <v>0</v>
      </c>
      <c r="M77" s="555">
        <f t="shared" si="64"/>
        <v>0</v>
      </c>
      <c r="N77" s="699">
        <f t="shared" si="64"/>
        <v>0</v>
      </c>
      <c r="O77" s="699">
        <f t="shared" si="64"/>
        <v>0</v>
      </c>
      <c r="P77" s="699">
        <f t="shared" si="64"/>
        <v>0</v>
      </c>
      <c r="Q77" s="699">
        <f t="shared" si="64"/>
        <v>0</v>
      </c>
      <c r="R77" s="699">
        <f t="shared" si="64"/>
        <v>0</v>
      </c>
      <c r="S77" s="699">
        <f t="shared" si="64"/>
        <v>0</v>
      </c>
      <c r="T77" s="699">
        <f t="shared" si="64"/>
        <v>0</v>
      </c>
      <c r="U77" s="699">
        <f t="shared" si="64"/>
        <v>0</v>
      </c>
      <c r="V77" s="699">
        <f t="shared" si="64"/>
        <v>0</v>
      </c>
      <c r="W77" s="749">
        <f>C77+G77</f>
        <v>0</v>
      </c>
      <c r="X77" s="462">
        <f t="shared" ref="X77" si="65">D77+H77</f>
        <v>0</v>
      </c>
      <c r="Y77" s="462">
        <f t="shared" si="50"/>
        <v>0</v>
      </c>
      <c r="Z77" s="462">
        <f t="shared" ref="Z77" si="66">F77+J77</f>
        <v>0</v>
      </c>
    </row>
    <row r="78" spans="1:26" x14ac:dyDescent="0.2">
      <c r="A78" s="209">
        <v>8.1</v>
      </c>
      <c r="B78" s="334" t="s">
        <v>221</v>
      </c>
      <c r="C78" s="439"/>
      <c r="D78" s="86">
        <f>D77</f>
        <v>0</v>
      </c>
      <c r="E78" s="86"/>
      <c r="F78" s="420"/>
      <c r="G78" s="387"/>
      <c r="H78" s="387"/>
      <c r="I78" s="86"/>
      <c r="J78" s="420"/>
      <c r="K78" s="89"/>
      <c r="L78" s="76"/>
      <c r="M78" s="76"/>
      <c r="N78" s="697"/>
      <c r="O78" s="757"/>
      <c r="P78" s="76"/>
      <c r="Q78" s="76"/>
      <c r="R78" s="697"/>
      <c r="S78" s="757"/>
      <c r="T78" s="89"/>
      <c r="U78" s="76"/>
      <c r="V78" s="453"/>
      <c r="W78" s="111">
        <f t="shared" ref="W78:Z79" si="67">G78-C78</f>
        <v>0</v>
      </c>
      <c r="X78" s="74">
        <f t="shared" si="67"/>
        <v>0</v>
      </c>
      <c r="Y78" s="74">
        <f t="shared" si="67"/>
        <v>0</v>
      </c>
      <c r="Z78" s="311">
        <f t="shared" si="67"/>
        <v>0</v>
      </c>
    </row>
    <row r="79" spans="1:26" x14ac:dyDescent="0.2">
      <c r="A79" s="209">
        <v>8.1999999999999993</v>
      </c>
      <c r="B79" s="334" t="s">
        <v>222</v>
      </c>
      <c r="C79" s="439">
        <v>0</v>
      </c>
      <c r="D79" s="382">
        <f t="shared" ref="D79:J79" si="68">D69+D75+D78</f>
        <v>0</v>
      </c>
      <c r="E79" s="467">
        <v>0</v>
      </c>
      <c r="F79" s="418">
        <f t="shared" si="68"/>
        <v>0</v>
      </c>
      <c r="G79" s="386">
        <v>0</v>
      </c>
      <c r="H79" s="386">
        <f t="shared" si="68"/>
        <v>0</v>
      </c>
      <c r="I79" s="382">
        <v>0</v>
      </c>
      <c r="J79" s="418">
        <f t="shared" si="68"/>
        <v>0</v>
      </c>
      <c r="K79" s="386"/>
      <c r="L79" s="382"/>
      <c r="M79" s="382"/>
      <c r="N79" s="728"/>
      <c r="O79" s="761"/>
      <c r="P79" s="382"/>
      <c r="Q79" s="382"/>
      <c r="R79" s="728"/>
      <c r="S79" s="761"/>
      <c r="T79" s="386"/>
      <c r="U79" s="382"/>
      <c r="V79" s="451"/>
      <c r="W79" s="753">
        <f t="shared" si="67"/>
        <v>0</v>
      </c>
      <c r="X79" s="381">
        <f t="shared" si="67"/>
        <v>0</v>
      </c>
      <c r="Y79" s="381">
        <f t="shared" si="67"/>
        <v>0</v>
      </c>
      <c r="Z79" s="374">
        <f t="shared" si="67"/>
        <v>0</v>
      </c>
    </row>
    <row r="80" spans="1:26" ht="16.5" thickBot="1" x14ac:dyDescent="0.25">
      <c r="A80" s="209">
        <v>8.3000000000000007</v>
      </c>
      <c r="B80" s="334" t="s">
        <v>223</v>
      </c>
      <c r="C80" s="439"/>
      <c r="D80" s="385"/>
      <c r="E80" s="385"/>
      <c r="F80" s="442"/>
      <c r="G80" s="391"/>
      <c r="H80" s="395"/>
      <c r="I80" s="398"/>
      <c r="J80" s="423"/>
      <c r="K80" s="89"/>
      <c r="L80" s="398"/>
      <c r="M80" s="398"/>
      <c r="N80" s="736"/>
      <c r="O80" s="765"/>
      <c r="P80" s="398"/>
      <c r="Q80" s="398"/>
      <c r="R80" s="736"/>
      <c r="S80" s="765"/>
      <c r="T80" s="395"/>
      <c r="U80" s="398"/>
      <c r="V80" s="766"/>
      <c r="W80" s="111"/>
      <c r="X80" s="74"/>
      <c r="Y80" s="74"/>
      <c r="Z80" s="311"/>
    </row>
    <row r="81" spans="1:26" ht="14.25" thickBot="1" x14ac:dyDescent="0.3">
      <c r="A81" s="157" t="s">
        <v>47</v>
      </c>
      <c r="B81" s="337" t="s">
        <v>264</v>
      </c>
      <c r="C81" s="443">
        <f>C56+C64+C72+C77</f>
        <v>311243</v>
      </c>
      <c r="D81" s="443">
        <f>D56+D64+D72+D77</f>
        <v>0</v>
      </c>
      <c r="E81" s="443">
        <f t="shared" ref="E81:V81" si="69">E56+E64+E72+E77</f>
        <v>311243</v>
      </c>
      <c r="F81" s="443">
        <f t="shared" si="69"/>
        <v>0</v>
      </c>
      <c r="G81" s="443">
        <f>G56+G64+G72</f>
        <v>730062</v>
      </c>
      <c r="H81" s="443">
        <f t="shared" ref="H81:I81" si="70">H56+H64+H72</f>
        <v>0</v>
      </c>
      <c r="I81" s="443">
        <f t="shared" si="70"/>
        <v>730062</v>
      </c>
      <c r="J81" s="443">
        <f t="shared" si="69"/>
        <v>0</v>
      </c>
      <c r="K81" s="443">
        <f t="shared" si="69"/>
        <v>-142798</v>
      </c>
      <c r="L81" s="443">
        <f t="shared" si="69"/>
        <v>0</v>
      </c>
      <c r="M81" s="443">
        <f t="shared" si="69"/>
        <v>-142798</v>
      </c>
      <c r="N81" s="738">
        <f t="shared" si="69"/>
        <v>0</v>
      </c>
      <c r="O81" s="738">
        <f t="shared" si="69"/>
        <v>-97536</v>
      </c>
      <c r="P81" s="738">
        <f t="shared" si="69"/>
        <v>0</v>
      </c>
      <c r="Q81" s="738">
        <f t="shared" si="69"/>
        <v>-97536</v>
      </c>
      <c r="R81" s="738">
        <f t="shared" si="69"/>
        <v>0</v>
      </c>
      <c r="S81" s="738">
        <f t="shared" si="69"/>
        <v>-305388</v>
      </c>
      <c r="T81" s="738">
        <f t="shared" si="69"/>
        <v>0</v>
      </c>
      <c r="U81" s="738">
        <f t="shared" si="69"/>
        <v>-305388</v>
      </c>
      <c r="V81" s="738">
        <f t="shared" si="69"/>
        <v>0</v>
      </c>
      <c r="W81" s="749">
        <f>C81+G81+K81+O81+S81</f>
        <v>495583</v>
      </c>
      <c r="X81" s="749">
        <f t="shared" ref="X81:Y82" si="71">D81+H81+L81+P81+T81</f>
        <v>0</v>
      </c>
      <c r="Y81" s="749">
        <f t="shared" si="71"/>
        <v>495583</v>
      </c>
      <c r="Z81" s="462">
        <f t="shared" ref="X81:Z87" si="72">F81+J81</f>
        <v>0</v>
      </c>
    </row>
    <row r="82" spans="1:26" ht="14.25" thickBot="1" x14ac:dyDescent="0.3">
      <c r="A82" s="353"/>
      <c r="B82" s="353" t="s">
        <v>154</v>
      </c>
      <c r="C82" s="443">
        <f>C55+C81</f>
        <v>1729943</v>
      </c>
      <c r="D82" s="443">
        <f t="shared" ref="D82:V82" si="73">D55+D81</f>
        <v>1197088</v>
      </c>
      <c r="E82" s="443">
        <v>278984</v>
      </c>
      <c r="F82" s="443">
        <f t="shared" si="73"/>
        <v>133500</v>
      </c>
      <c r="G82" s="443">
        <f t="shared" si="73"/>
        <v>730062</v>
      </c>
      <c r="H82" s="443">
        <f t="shared" si="73"/>
        <v>0</v>
      </c>
      <c r="I82" s="443">
        <f t="shared" si="73"/>
        <v>730062</v>
      </c>
      <c r="J82" s="443">
        <f t="shared" si="73"/>
        <v>0</v>
      </c>
      <c r="K82" s="443">
        <f t="shared" si="73"/>
        <v>-140453</v>
      </c>
      <c r="L82" s="443">
        <f t="shared" si="73"/>
        <v>2345</v>
      </c>
      <c r="M82" s="443">
        <f t="shared" si="73"/>
        <v>-142798</v>
      </c>
      <c r="N82" s="738">
        <f t="shared" si="73"/>
        <v>0</v>
      </c>
      <c r="O82" s="738">
        <f t="shared" si="73"/>
        <v>-89763</v>
      </c>
      <c r="P82" s="738">
        <f t="shared" si="73"/>
        <v>7773</v>
      </c>
      <c r="Q82" s="738">
        <f t="shared" si="73"/>
        <v>-97536</v>
      </c>
      <c r="R82" s="738">
        <f t="shared" si="73"/>
        <v>0</v>
      </c>
      <c r="S82" s="738">
        <f t="shared" si="73"/>
        <v>-345430</v>
      </c>
      <c r="T82" s="738">
        <f t="shared" si="73"/>
        <v>24779</v>
      </c>
      <c r="U82" s="738">
        <f t="shared" si="73"/>
        <v>-367750</v>
      </c>
      <c r="V82" s="738">
        <f t="shared" si="73"/>
        <v>-2459</v>
      </c>
      <c r="W82" s="749">
        <f>C82+G82+K82+O82+S82</f>
        <v>1884359</v>
      </c>
      <c r="X82" s="749">
        <f t="shared" si="71"/>
        <v>1231985</v>
      </c>
      <c r="Y82" s="749">
        <f t="shared" si="71"/>
        <v>400962</v>
      </c>
      <c r="Z82" s="749">
        <f t="shared" ref="Z82" si="74">F82+J82+N82+R82+V82</f>
        <v>131041</v>
      </c>
    </row>
    <row r="83" spans="1:26" ht="13.5" thickBot="1" x14ac:dyDescent="0.25">
      <c r="A83" s="258" t="s">
        <v>151</v>
      </c>
      <c r="B83" s="338" t="s">
        <v>224</v>
      </c>
      <c r="C83" s="444">
        <f>C84+C85+C86+C87</f>
        <v>641918</v>
      </c>
      <c r="D83" s="444">
        <f t="shared" ref="D83:V83" si="75">D84+D85+D86+D87</f>
        <v>13695</v>
      </c>
      <c r="E83" s="444">
        <f t="shared" si="75"/>
        <v>628223</v>
      </c>
      <c r="F83" s="557">
        <f t="shared" si="75"/>
        <v>0</v>
      </c>
      <c r="G83" s="534">
        <f t="shared" si="75"/>
        <v>43208</v>
      </c>
      <c r="H83" s="444">
        <f t="shared" si="75"/>
        <v>615</v>
      </c>
      <c r="I83" s="444">
        <f t="shared" si="75"/>
        <v>42593</v>
      </c>
      <c r="J83" s="444">
        <f t="shared" si="75"/>
        <v>0</v>
      </c>
      <c r="K83" s="444">
        <f t="shared" si="75"/>
        <v>0</v>
      </c>
      <c r="L83" s="444">
        <f t="shared" si="75"/>
        <v>0</v>
      </c>
      <c r="M83" s="444">
        <f t="shared" si="75"/>
        <v>0</v>
      </c>
      <c r="N83" s="739">
        <f t="shared" si="75"/>
        <v>0</v>
      </c>
      <c r="O83" s="739">
        <f t="shared" si="75"/>
        <v>0</v>
      </c>
      <c r="P83" s="739">
        <f t="shared" si="75"/>
        <v>0</v>
      </c>
      <c r="Q83" s="739">
        <f t="shared" si="75"/>
        <v>0</v>
      </c>
      <c r="R83" s="739">
        <f t="shared" si="75"/>
        <v>0</v>
      </c>
      <c r="S83" s="739">
        <f t="shared" si="75"/>
        <v>0</v>
      </c>
      <c r="T83" s="739">
        <f t="shared" si="75"/>
        <v>0</v>
      </c>
      <c r="U83" s="739">
        <f t="shared" si="75"/>
        <v>0</v>
      </c>
      <c r="V83" s="739">
        <f t="shared" si="75"/>
        <v>0</v>
      </c>
      <c r="W83" s="749">
        <f>C83+G83+S83</f>
        <v>685126</v>
      </c>
      <c r="X83" s="749">
        <f t="shared" ref="X83:Y83" si="76">D83+H83+T83</f>
        <v>14310</v>
      </c>
      <c r="Y83" s="749">
        <f t="shared" si="76"/>
        <v>670816</v>
      </c>
      <c r="Z83" s="462">
        <f t="shared" si="72"/>
        <v>0</v>
      </c>
    </row>
    <row r="84" spans="1:26" x14ac:dyDescent="0.2">
      <c r="A84" s="195">
        <v>9.1</v>
      </c>
      <c r="B84" s="275" t="s">
        <v>50</v>
      </c>
      <c r="C84" s="432">
        <v>13695</v>
      </c>
      <c r="D84" s="75">
        <v>13695</v>
      </c>
      <c r="E84" s="75">
        <v>0</v>
      </c>
      <c r="F84" s="416"/>
      <c r="G84" s="82">
        <v>615</v>
      </c>
      <c r="H84" s="82">
        <v>615</v>
      </c>
      <c r="I84" s="75">
        <v>0</v>
      </c>
      <c r="J84" s="416">
        <v>0</v>
      </c>
      <c r="K84" s="89"/>
      <c r="L84" s="76"/>
      <c r="M84" s="76"/>
      <c r="N84" s="697"/>
      <c r="O84" s="757"/>
      <c r="P84" s="76"/>
      <c r="Q84" s="76"/>
      <c r="R84" s="697"/>
      <c r="S84" s="757"/>
      <c r="T84" s="89"/>
      <c r="U84" s="76"/>
      <c r="V84" s="453"/>
      <c r="W84" s="111">
        <f>C84+G84</f>
        <v>14310</v>
      </c>
      <c r="X84" s="463">
        <f t="shared" si="72"/>
        <v>14310</v>
      </c>
      <c r="Y84" s="463">
        <f t="shared" si="72"/>
        <v>0</v>
      </c>
      <c r="Z84" s="463">
        <f t="shared" si="72"/>
        <v>0</v>
      </c>
    </row>
    <row r="85" spans="1:26" x14ac:dyDescent="0.2">
      <c r="A85" s="195">
        <v>9.1999999999999993</v>
      </c>
      <c r="B85" s="275" t="s">
        <v>51</v>
      </c>
      <c r="C85" s="439">
        <v>0</v>
      </c>
      <c r="D85" s="75">
        <v>0</v>
      </c>
      <c r="E85" s="75">
        <v>0</v>
      </c>
      <c r="F85" s="416">
        <f t="shared" ref="F85:J85" si="77">F86+F87+F88+F89</f>
        <v>0</v>
      </c>
      <c r="G85" s="82">
        <v>0</v>
      </c>
      <c r="H85" s="82">
        <v>0</v>
      </c>
      <c r="I85" s="75"/>
      <c r="J85" s="416">
        <f t="shared" si="77"/>
        <v>0</v>
      </c>
      <c r="K85" s="89"/>
      <c r="L85" s="76"/>
      <c r="M85" s="76"/>
      <c r="N85" s="697"/>
      <c r="O85" s="757"/>
      <c r="P85" s="76"/>
      <c r="Q85" s="76"/>
      <c r="R85" s="697"/>
      <c r="S85" s="757"/>
      <c r="T85" s="89"/>
      <c r="U85" s="76"/>
      <c r="V85" s="453"/>
      <c r="W85" s="111">
        <f t="shared" ref="W85:W87" si="78">C85+G85</f>
        <v>0</v>
      </c>
      <c r="X85" s="463">
        <f t="shared" si="72"/>
        <v>0</v>
      </c>
      <c r="Y85" s="463">
        <f t="shared" si="72"/>
        <v>0</v>
      </c>
      <c r="Z85" s="311">
        <f t="shared" ref="Z85:Z95" si="79">J85-F85</f>
        <v>0</v>
      </c>
    </row>
    <row r="86" spans="1:26" x14ac:dyDescent="0.2">
      <c r="A86" s="217">
        <v>9.3000000000000007</v>
      </c>
      <c r="B86" s="275" t="s">
        <v>52</v>
      </c>
      <c r="C86" s="432">
        <v>0</v>
      </c>
      <c r="D86" s="75">
        <v>0</v>
      </c>
      <c r="E86" s="75">
        <v>0</v>
      </c>
      <c r="F86" s="416">
        <v>0</v>
      </c>
      <c r="G86" s="82"/>
      <c r="H86" s="82">
        <v>0</v>
      </c>
      <c r="I86" s="75"/>
      <c r="J86" s="416">
        <v>0</v>
      </c>
      <c r="K86" s="89"/>
      <c r="L86" s="76"/>
      <c r="M86" s="76"/>
      <c r="N86" s="697"/>
      <c r="O86" s="757"/>
      <c r="P86" s="76"/>
      <c r="Q86" s="76"/>
      <c r="R86" s="697"/>
      <c r="S86" s="757"/>
      <c r="T86" s="89"/>
      <c r="U86" s="76"/>
      <c r="V86" s="453"/>
      <c r="W86" s="111">
        <f t="shared" si="78"/>
        <v>0</v>
      </c>
      <c r="X86" s="463">
        <f t="shared" si="72"/>
        <v>0</v>
      </c>
      <c r="Y86" s="463">
        <f t="shared" si="72"/>
        <v>0</v>
      </c>
      <c r="Z86" s="311">
        <f t="shared" si="79"/>
        <v>0</v>
      </c>
    </row>
    <row r="87" spans="1:26" ht="13.5" thickBot="1" x14ac:dyDescent="0.25">
      <c r="A87" s="195">
        <v>9.4</v>
      </c>
      <c r="B87" s="275" t="s">
        <v>53</v>
      </c>
      <c r="C87" s="439">
        <v>628223</v>
      </c>
      <c r="D87" s="75">
        <v>0</v>
      </c>
      <c r="E87" s="75">
        <v>628223</v>
      </c>
      <c r="F87" s="416">
        <v>0</v>
      </c>
      <c r="G87" s="82">
        <v>42593</v>
      </c>
      <c r="H87" s="82">
        <v>0</v>
      </c>
      <c r="I87" s="75">
        <v>42593</v>
      </c>
      <c r="J87" s="416">
        <v>0</v>
      </c>
      <c r="K87" s="89"/>
      <c r="L87" s="76"/>
      <c r="M87" s="76"/>
      <c r="N87" s="697"/>
      <c r="O87" s="757"/>
      <c r="P87" s="76"/>
      <c r="Q87" s="76"/>
      <c r="R87" s="697"/>
      <c r="S87" s="757"/>
      <c r="T87" s="89"/>
      <c r="U87" s="76"/>
      <c r="V87" s="453"/>
      <c r="W87" s="111">
        <f t="shared" si="78"/>
        <v>670816</v>
      </c>
      <c r="X87" s="463">
        <f t="shared" si="72"/>
        <v>0</v>
      </c>
      <c r="Y87" s="463">
        <f t="shared" si="72"/>
        <v>670816</v>
      </c>
      <c r="Z87" s="311">
        <f t="shared" si="79"/>
        <v>0</v>
      </c>
    </row>
    <row r="88" spans="1:26" ht="13.5" thickBot="1" x14ac:dyDescent="0.25">
      <c r="A88" s="162" t="s">
        <v>152</v>
      </c>
      <c r="B88" s="355" t="s">
        <v>225</v>
      </c>
      <c r="C88" s="445">
        <f>C89+C90+C91</f>
        <v>0</v>
      </c>
      <c r="D88" s="445">
        <f t="shared" ref="D88:V88" si="80">D89+D90+D91</f>
        <v>0</v>
      </c>
      <c r="E88" s="445">
        <f t="shared" si="80"/>
        <v>0</v>
      </c>
      <c r="F88" s="558">
        <f t="shared" si="80"/>
        <v>0</v>
      </c>
      <c r="G88" s="535">
        <f t="shared" si="80"/>
        <v>0</v>
      </c>
      <c r="H88" s="445">
        <f t="shared" si="80"/>
        <v>0</v>
      </c>
      <c r="I88" s="445">
        <f t="shared" si="80"/>
        <v>0</v>
      </c>
      <c r="J88" s="445">
        <f t="shared" si="80"/>
        <v>0</v>
      </c>
      <c r="K88" s="445">
        <f t="shared" si="80"/>
        <v>0</v>
      </c>
      <c r="L88" s="445">
        <f t="shared" si="80"/>
        <v>0</v>
      </c>
      <c r="M88" s="445">
        <f t="shared" si="80"/>
        <v>0</v>
      </c>
      <c r="N88" s="740">
        <f t="shared" si="80"/>
        <v>0</v>
      </c>
      <c r="O88" s="740">
        <f t="shared" si="80"/>
        <v>0</v>
      </c>
      <c r="P88" s="740">
        <f t="shared" si="80"/>
        <v>0</v>
      </c>
      <c r="Q88" s="740">
        <f t="shared" si="80"/>
        <v>0</v>
      </c>
      <c r="R88" s="740">
        <f t="shared" si="80"/>
        <v>0</v>
      </c>
      <c r="S88" s="740">
        <f t="shared" si="80"/>
        <v>0</v>
      </c>
      <c r="T88" s="740">
        <f t="shared" si="80"/>
        <v>0</v>
      </c>
      <c r="U88" s="740">
        <f t="shared" si="80"/>
        <v>0</v>
      </c>
      <c r="V88" s="740">
        <f t="shared" si="80"/>
        <v>0</v>
      </c>
      <c r="W88" s="751">
        <f t="shared" ref="W88:W91" si="81">G88-C88</f>
        <v>0</v>
      </c>
      <c r="X88" s="107">
        <f t="shared" ref="X88:X91" si="82">H88-D88</f>
        <v>0</v>
      </c>
      <c r="Y88" s="107">
        <f t="shared" ref="Y88:Y95" si="83">I88-E88</f>
        <v>0</v>
      </c>
      <c r="Z88" s="108">
        <f t="shared" si="79"/>
        <v>0</v>
      </c>
    </row>
    <row r="89" spans="1:26" ht="15.75" x14ac:dyDescent="0.25">
      <c r="A89" s="218">
        <v>10.1</v>
      </c>
      <c r="B89" s="339" t="s">
        <v>226</v>
      </c>
      <c r="C89" s="446"/>
      <c r="D89" s="75">
        <v>0</v>
      </c>
      <c r="E89" s="75">
        <v>0</v>
      </c>
      <c r="F89" s="416">
        <v>0</v>
      </c>
      <c r="G89" s="82">
        <v>0</v>
      </c>
      <c r="H89" s="82">
        <v>0</v>
      </c>
      <c r="I89" s="75">
        <v>0</v>
      </c>
      <c r="J89" s="416">
        <v>0</v>
      </c>
      <c r="K89" s="89"/>
      <c r="L89" s="76"/>
      <c r="M89" s="76"/>
      <c r="N89" s="697"/>
      <c r="O89" s="757"/>
      <c r="P89" s="76"/>
      <c r="Q89" s="76"/>
      <c r="R89" s="697"/>
      <c r="S89" s="757"/>
      <c r="T89" s="89"/>
      <c r="U89" s="76"/>
      <c r="V89" s="453"/>
      <c r="W89" s="111">
        <f t="shared" si="81"/>
        <v>0</v>
      </c>
      <c r="X89" s="74">
        <f t="shared" si="82"/>
        <v>0</v>
      </c>
      <c r="Y89" s="74">
        <f t="shared" si="83"/>
        <v>0</v>
      </c>
      <c r="Z89" s="311">
        <f t="shared" si="79"/>
        <v>0</v>
      </c>
    </row>
    <row r="90" spans="1:26" x14ac:dyDescent="0.2">
      <c r="A90" s="220">
        <v>10.199999999999999</v>
      </c>
      <c r="B90" s="334" t="s">
        <v>227</v>
      </c>
      <c r="C90" s="439">
        <v>0</v>
      </c>
      <c r="D90" s="75">
        <v>0</v>
      </c>
      <c r="E90" s="75">
        <v>0</v>
      </c>
      <c r="F90" s="416">
        <v>0</v>
      </c>
      <c r="G90" s="82">
        <v>0</v>
      </c>
      <c r="H90" s="82">
        <v>0</v>
      </c>
      <c r="I90" s="75">
        <v>0</v>
      </c>
      <c r="J90" s="416">
        <v>0</v>
      </c>
      <c r="K90" s="89"/>
      <c r="L90" s="76"/>
      <c r="M90" s="76"/>
      <c r="N90" s="697"/>
      <c r="O90" s="757"/>
      <c r="P90" s="76"/>
      <c r="Q90" s="76"/>
      <c r="R90" s="697"/>
      <c r="S90" s="757"/>
      <c r="T90" s="89"/>
      <c r="U90" s="76"/>
      <c r="V90" s="453"/>
      <c r="W90" s="111">
        <f t="shared" si="81"/>
        <v>0</v>
      </c>
      <c r="X90" s="74">
        <f t="shared" si="82"/>
        <v>0</v>
      </c>
      <c r="Y90" s="74">
        <f t="shared" si="83"/>
        <v>0</v>
      </c>
      <c r="Z90" s="311">
        <f t="shared" si="79"/>
        <v>0</v>
      </c>
    </row>
    <row r="91" spans="1:26" ht="13.5" thickBot="1" x14ac:dyDescent="0.25">
      <c r="A91" s="220">
        <v>10.3</v>
      </c>
      <c r="B91" s="334" t="s">
        <v>228</v>
      </c>
      <c r="C91" s="439"/>
      <c r="D91" s="113">
        <v>0</v>
      </c>
      <c r="E91" s="113">
        <v>0</v>
      </c>
      <c r="F91" s="559">
        <v>0</v>
      </c>
      <c r="G91" s="85">
        <v>0</v>
      </c>
      <c r="H91" s="113">
        <v>0</v>
      </c>
      <c r="I91" s="113">
        <v>0</v>
      </c>
      <c r="J91" s="113">
        <v>0</v>
      </c>
      <c r="K91" s="684"/>
      <c r="L91" s="687"/>
      <c r="M91" s="687"/>
      <c r="N91" s="741"/>
      <c r="O91" s="767"/>
      <c r="P91" s="687"/>
      <c r="Q91" s="687"/>
      <c r="R91" s="741"/>
      <c r="S91" s="767"/>
      <c r="T91" s="684"/>
      <c r="U91" s="687"/>
      <c r="V91" s="768"/>
      <c r="W91" s="753">
        <f t="shared" si="81"/>
        <v>0</v>
      </c>
      <c r="X91" s="381">
        <f t="shared" si="82"/>
        <v>0</v>
      </c>
      <c r="Y91" s="381">
        <f t="shared" si="83"/>
        <v>0</v>
      </c>
      <c r="Z91" s="374">
        <f t="shared" si="79"/>
        <v>0</v>
      </c>
    </row>
    <row r="92" spans="1:26" ht="13.5" thickBot="1" x14ac:dyDescent="0.25">
      <c r="A92" s="176" t="s">
        <v>153</v>
      </c>
      <c r="B92" s="340" t="s">
        <v>276</v>
      </c>
      <c r="C92" s="261">
        <f>C93+C94+C95</f>
        <v>200436</v>
      </c>
      <c r="D92" s="261">
        <f t="shared" ref="D92:V92" si="84">D93+D94+D95</f>
        <v>200436</v>
      </c>
      <c r="E92" s="261">
        <f t="shared" si="84"/>
        <v>0</v>
      </c>
      <c r="F92" s="552">
        <f t="shared" si="84"/>
        <v>0</v>
      </c>
      <c r="G92" s="532">
        <f t="shared" si="84"/>
        <v>-615</v>
      </c>
      <c r="H92" s="261">
        <f t="shared" si="84"/>
        <v>-615</v>
      </c>
      <c r="I92" s="261">
        <f t="shared" si="84"/>
        <v>0</v>
      </c>
      <c r="J92" s="261">
        <f t="shared" si="84"/>
        <v>0</v>
      </c>
      <c r="K92" s="261">
        <f t="shared" si="84"/>
        <v>2345</v>
      </c>
      <c r="L92" s="261">
        <f t="shared" si="84"/>
        <v>2345</v>
      </c>
      <c r="M92" s="261">
        <f t="shared" si="84"/>
        <v>0</v>
      </c>
      <c r="N92" s="730">
        <f t="shared" si="84"/>
        <v>0</v>
      </c>
      <c r="O92" s="730">
        <f t="shared" si="84"/>
        <v>1631</v>
      </c>
      <c r="P92" s="730">
        <f t="shared" si="84"/>
        <v>1631</v>
      </c>
      <c r="Q92" s="730">
        <f t="shared" si="84"/>
        <v>0</v>
      </c>
      <c r="R92" s="730">
        <f t="shared" si="84"/>
        <v>0</v>
      </c>
      <c r="S92" s="730">
        <f t="shared" si="84"/>
        <v>16075</v>
      </c>
      <c r="T92" s="730">
        <f t="shared" si="84"/>
        <v>16075</v>
      </c>
      <c r="U92" s="730">
        <f t="shared" si="84"/>
        <v>0</v>
      </c>
      <c r="V92" s="730">
        <f t="shared" si="84"/>
        <v>0</v>
      </c>
      <c r="W92" s="751">
        <f>C92+G92+O92+S92</f>
        <v>217527</v>
      </c>
      <c r="X92" s="751">
        <f>D92+H92+P92+T92</f>
        <v>217527</v>
      </c>
      <c r="Y92" s="106">
        <f t="shared" ref="X92:Z94" si="85">E92+I92</f>
        <v>0</v>
      </c>
      <c r="Z92" s="106">
        <f t="shared" si="85"/>
        <v>0</v>
      </c>
    </row>
    <row r="93" spans="1:26" x14ac:dyDescent="0.2">
      <c r="A93" s="220">
        <v>11.1</v>
      </c>
      <c r="B93" s="334" t="s">
        <v>229</v>
      </c>
      <c r="C93" s="447"/>
      <c r="D93" s="392"/>
      <c r="E93" s="392">
        <v>0</v>
      </c>
      <c r="F93" s="413">
        <v>0</v>
      </c>
      <c r="G93" s="392"/>
      <c r="H93" s="392"/>
      <c r="I93" s="83"/>
      <c r="J93" s="424">
        <v>0</v>
      </c>
      <c r="K93" s="88"/>
      <c r="L93" s="84"/>
      <c r="M93" s="84"/>
      <c r="N93" s="698"/>
      <c r="O93" s="759"/>
      <c r="P93" s="84"/>
      <c r="Q93" s="84"/>
      <c r="R93" s="698"/>
      <c r="S93" s="759"/>
      <c r="T93" s="88"/>
      <c r="U93" s="84"/>
      <c r="V93" s="760"/>
      <c r="W93" s="111">
        <f>C93+G93</f>
        <v>0</v>
      </c>
      <c r="X93" s="463">
        <f t="shared" si="85"/>
        <v>0</v>
      </c>
      <c r="Y93" s="463">
        <f t="shared" si="85"/>
        <v>0</v>
      </c>
      <c r="Z93" s="463">
        <f t="shared" si="85"/>
        <v>0</v>
      </c>
    </row>
    <row r="94" spans="1:26" x14ac:dyDescent="0.2">
      <c r="A94" s="220">
        <v>11.2</v>
      </c>
      <c r="B94" s="334" t="s">
        <v>230</v>
      </c>
      <c r="C94" s="448"/>
      <c r="D94" s="392"/>
      <c r="E94" s="392">
        <v>0</v>
      </c>
      <c r="F94" s="413">
        <v>0</v>
      </c>
      <c r="G94" s="392"/>
      <c r="H94" s="392"/>
      <c r="I94" s="83"/>
      <c r="J94" s="424">
        <v>0</v>
      </c>
      <c r="K94" s="88"/>
      <c r="L94" s="84"/>
      <c r="M94" s="84"/>
      <c r="N94" s="698"/>
      <c r="O94" s="759"/>
      <c r="P94" s="84"/>
      <c r="Q94" s="84"/>
      <c r="R94" s="698"/>
      <c r="S94" s="759"/>
      <c r="T94" s="88"/>
      <c r="U94" s="84"/>
      <c r="V94" s="760"/>
      <c r="W94" s="111">
        <f t="shared" ref="W94" si="86">C94+G94</f>
        <v>0</v>
      </c>
      <c r="X94" s="463">
        <f t="shared" si="85"/>
        <v>0</v>
      </c>
      <c r="Y94" s="74">
        <f t="shared" si="83"/>
        <v>0</v>
      </c>
      <c r="Z94" s="311">
        <f t="shared" si="79"/>
        <v>0</v>
      </c>
    </row>
    <row r="95" spans="1:26" ht="13.5" thickBot="1" x14ac:dyDescent="0.25">
      <c r="A95" s="220">
        <v>11.3</v>
      </c>
      <c r="B95" s="275" t="s">
        <v>168</v>
      </c>
      <c r="C95" s="448">
        <v>200436</v>
      </c>
      <c r="D95" s="85">
        <v>200436</v>
      </c>
      <c r="E95" s="392">
        <v>0</v>
      </c>
      <c r="F95" s="413">
        <v>0</v>
      </c>
      <c r="G95" s="85">
        <v>-615</v>
      </c>
      <c r="H95" s="85">
        <v>-615</v>
      </c>
      <c r="I95" s="83"/>
      <c r="J95" s="424">
        <v>0</v>
      </c>
      <c r="K95" s="88">
        <v>2345</v>
      </c>
      <c r="L95" s="84">
        <v>2345</v>
      </c>
      <c r="M95" s="84"/>
      <c r="N95" s="698"/>
      <c r="O95" s="780">
        <v>1631</v>
      </c>
      <c r="P95" s="781">
        <v>1631</v>
      </c>
      <c r="Q95" s="84"/>
      <c r="R95" s="698"/>
      <c r="S95" s="759">
        <v>16075</v>
      </c>
      <c r="T95" s="88">
        <v>16075</v>
      </c>
      <c r="U95" s="84"/>
      <c r="V95" s="760"/>
      <c r="W95" s="111">
        <f>C95+G95+K95+O95+S95</f>
        <v>219872</v>
      </c>
      <c r="X95" s="111">
        <f>D95+H95+L95+P95+T95</f>
        <v>219872</v>
      </c>
      <c r="Y95" s="74">
        <f t="shared" si="83"/>
        <v>0</v>
      </c>
      <c r="Z95" s="311">
        <f t="shared" si="79"/>
        <v>0</v>
      </c>
    </row>
    <row r="96" spans="1:26" ht="14.25" thickBot="1" x14ac:dyDescent="0.3">
      <c r="A96" s="178" t="s">
        <v>48</v>
      </c>
      <c r="B96" s="341" t="s">
        <v>265</v>
      </c>
      <c r="C96" s="445">
        <f>C83+C88+C92</f>
        <v>842354</v>
      </c>
      <c r="D96" s="445">
        <f t="shared" ref="D96:V96" si="87">D83+D88+D92</f>
        <v>214131</v>
      </c>
      <c r="E96" s="443">
        <f t="shared" si="87"/>
        <v>628223</v>
      </c>
      <c r="F96" s="556">
        <f t="shared" si="87"/>
        <v>0</v>
      </c>
      <c r="G96" s="558">
        <f t="shared" si="87"/>
        <v>42593</v>
      </c>
      <c r="H96" s="445">
        <f t="shared" si="87"/>
        <v>0</v>
      </c>
      <c r="I96" s="445">
        <f t="shared" si="87"/>
        <v>42593</v>
      </c>
      <c r="J96" s="443">
        <f t="shared" si="87"/>
        <v>0</v>
      </c>
      <c r="K96" s="443">
        <f t="shared" si="87"/>
        <v>2345</v>
      </c>
      <c r="L96" s="443">
        <f t="shared" si="87"/>
        <v>2345</v>
      </c>
      <c r="M96" s="443">
        <f t="shared" si="87"/>
        <v>0</v>
      </c>
      <c r="N96" s="738">
        <f t="shared" si="87"/>
        <v>0</v>
      </c>
      <c r="O96" s="738">
        <f t="shared" si="87"/>
        <v>1631</v>
      </c>
      <c r="P96" s="738">
        <f t="shared" si="87"/>
        <v>1631</v>
      </c>
      <c r="Q96" s="738">
        <f t="shared" si="87"/>
        <v>0</v>
      </c>
      <c r="R96" s="738">
        <f t="shared" si="87"/>
        <v>0</v>
      </c>
      <c r="S96" s="738">
        <f t="shared" si="87"/>
        <v>16075</v>
      </c>
      <c r="T96" s="738">
        <f t="shared" si="87"/>
        <v>16075</v>
      </c>
      <c r="U96" s="738">
        <f t="shared" si="87"/>
        <v>0</v>
      </c>
      <c r="V96" s="738">
        <f t="shared" si="87"/>
        <v>0</v>
      </c>
      <c r="W96" s="749">
        <f>C96+G96+K96+O96+S96</f>
        <v>904998</v>
      </c>
      <c r="X96" s="749">
        <f t="shared" ref="X96:Y97" si="88">D96+H96+L96+P96+T96</f>
        <v>234182</v>
      </c>
      <c r="Y96" s="749">
        <f t="shared" si="88"/>
        <v>670816</v>
      </c>
      <c r="Z96" s="462">
        <f t="shared" ref="Z96" si="89">F96+J96</f>
        <v>0</v>
      </c>
    </row>
    <row r="97" spans="1:26" ht="13.5" thickBot="1" x14ac:dyDescent="0.25">
      <c r="A97" s="827" t="s">
        <v>247</v>
      </c>
      <c r="B97" s="828"/>
      <c r="C97" s="438">
        <f>C82+C96</f>
        <v>2572297</v>
      </c>
      <c r="D97" s="438">
        <f t="shared" ref="D97:F97" si="90">D82+D96</f>
        <v>1411219</v>
      </c>
      <c r="E97" s="438">
        <f t="shared" si="90"/>
        <v>907207</v>
      </c>
      <c r="F97" s="438">
        <f t="shared" si="90"/>
        <v>133500</v>
      </c>
      <c r="G97" s="438">
        <f t="shared" ref="G97:V97" si="91">G82+G96</f>
        <v>772655</v>
      </c>
      <c r="H97" s="438">
        <f t="shared" si="91"/>
        <v>0</v>
      </c>
      <c r="I97" s="438">
        <f t="shared" si="91"/>
        <v>772655</v>
      </c>
      <c r="J97" s="438">
        <f t="shared" si="91"/>
        <v>0</v>
      </c>
      <c r="K97" s="438">
        <f t="shared" si="91"/>
        <v>-138108</v>
      </c>
      <c r="L97" s="438">
        <f t="shared" si="91"/>
        <v>4690</v>
      </c>
      <c r="M97" s="438">
        <f t="shared" si="91"/>
        <v>-142798</v>
      </c>
      <c r="N97" s="732">
        <f t="shared" si="91"/>
        <v>0</v>
      </c>
      <c r="O97" s="732">
        <f t="shared" si="91"/>
        <v>-88132</v>
      </c>
      <c r="P97" s="732">
        <f t="shared" si="91"/>
        <v>9404</v>
      </c>
      <c r="Q97" s="732">
        <f t="shared" si="91"/>
        <v>-97536</v>
      </c>
      <c r="R97" s="732">
        <f t="shared" si="91"/>
        <v>0</v>
      </c>
      <c r="S97" s="732">
        <f t="shared" si="91"/>
        <v>-329355</v>
      </c>
      <c r="T97" s="732">
        <f t="shared" si="91"/>
        <v>40854</v>
      </c>
      <c r="U97" s="732">
        <f t="shared" si="91"/>
        <v>-367750</v>
      </c>
      <c r="V97" s="732">
        <f t="shared" si="91"/>
        <v>-2459</v>
      </c>
      <c r="W97" s="749">
        <f>C97+G97+K97+O97+S97</f>
        <v>2789357</v>
      </c>
      <c r="X97" s="749">
        <f t="shared" si="88"/>
        <v>1466167</v>
      </c>
      <c r="Y97" s="749">
        <f t="shared" si="88"/>
        <v>1071778</v>
      </c>
      <c r="Z97" s="749">
        <f t="shared" ref="Z97" si="92">F97+J97+N97+R97+V97</f>
        <v>131041</v>
      </c>
    </row>
    <row r="98" spans="1:26" x14ac:dyDescent="0.2">
      <c r="A98" s="829" t="s">
        <v>0</v>
      </c>
      <c r="B98" s="830" t="s">
        <v>170</v>
      </c>
      <c r="C98" s="327"/>
      <c r="D98" s="392"/>
      <c r="E98" s="392"/>
      <c r="F98" s="413"/>
      <c r="G98" s="392"/>
      <c r="H98" s="392"/>
      <c r="I98" s="83"/>
      <c r="J98" s="424"/>
      <c r="K98" s="88"/>
      <c r="L98" s="84"/>
      <c r="M98" s="84"/>
      <c r="N98" s="698"/>
      <c r="O98" s="759"/>
      <c r="P98" s="84"/>
      <c r="Q98" s="84"/>
      <c r="R98" s="698"/>
      <c r="S98" s="759"/>
      <c r="T98" s="88"/>
      <c r="U98" s="84"/>
      <c r="V98" s="760"/>
      <c r="W98" s="111"/>
      <c r="X98" s="74"/>
      <c r="Y98" s="74"/>
      <c r="Z98" s="311"/>
    </row>
    <row r="99" spans="1:26" ht="13.5" thickBot="1" x14ac:dyDescent="0.25">
      <c r="A99" s="829"/>
      <c r="B99" s="830"/>
      <c r="C99" s="327"/>
      <c r="D99" s="392"/>
      <c r="E99" s="392"/>
      <c r="F99" s="413"/>
      <c r="G99" s="392"/>
      <c r="H99" s="392"/>
      <c r="I99" s="83"/>
      <c r="J99" s="424"/>
      <c r="K99" s="88"/>
      <c r="L99" s="84"/>
      <c r="M99" s="84"/>
      <c r="N99" s="698"/>
      <c r="O99" s="759"/>
      <c r="P99" s="84"/>
      <c r="Q99" s="84"/>
      <c r="R99" s="698"/>
      <c r="S99" s="759"/>
      <c r="T99" s="88"/>
      <c r="U99" s="84"/>
      <c r="V99" s="760"/>
      <c r="W99" s="111"/>
      <c r="X99" s="74"/>
      <c r="Y99" s="74"/>
      <c r="Z99" s="311"/>
    </row>
    <row r="100" spans="1:26" ht="12.75" customHeight="1" thickBot="1" x14ac:dyDescent="0.25">
      <c r="A100" s="162" t="s">
        <v>38</v>
      </c>
      <c r="B100" s="356" t="s">
        <v>58</v>
      </c>
      <c r="C100" s="438">
        <f>C101+C102+C103+C104+C109</f>
        <v>281181</v>
      </c>
      <c r="D100" s="438">
        <f t="shared" ref="D100:V100" si="93">D101+D102+D103+D104+D109</f>
        <v>265977</v>
      </c>
      <c r="E100" s="438">
        <f t="shared" si="93"/>
        <v>10050</v>
      </c>
      <c r="F100" s="553">
        <f t="shared" si="93"/>
        <v>5154</v>
      </c>
      <c r="G100" s="163">
        <f t="shared" si="93"/>
        <v>0</v>
      </c>
      <c r="H100" s="438">
        <f t="shared" si="93"/>
        <v>0</v>
      </c>
      <c r="I100" s="438">
        <f t="shared" si="93"/>
        <v>0</v>
      </c>
      <c r="J100" s="438">
        <f t="shared" si="93"/>
        <v>0</v>
      </c>
      <c r="K100" s="438">
        <f t="shared" si="93"/>
        <v>2345</v>
      </c>
      <c r="L100" s="438">
        <f t="shared" si="93"/>
        <v>2345</v>
      </c>
      <c r="M100" s="438">
        <f t="shared" si="93"/>
        <v>0</v>
      </c>
      <c r="N100" s="732">
        <f t="shared" si="93"/>
        <v>0</v>
      </c>
      <c r="O100" s="732">
        <f t="shared" si="93"/>
        <v>1631</v>
      </c>
      <c r="P100" s="732">
        <f t="shared" si="93"/>
        <v>1631</v>
      </c>
      <c r="Q100" s="732">
        <f t="shared" si="93"/>
        <v>0</v>
      </c>
      <c r="R100" s="732">
        <f t="shared" si="93"/>
        <v>0</v>
      </c>
      <c r="S100" s="732">
        <f t="shared" si="93"/>
        <v>19575</v>
      </c>
      <c r="T100" s="732">
        <f t="shared" si="93"/>
        <v>19575</v>
      </c>
      <c r="U100" s="732">
        <f t="shared" si="93"/>
        <v>0</v>
      </c>
      <c r="V100" s="732">
        <f t="shared" si="93"/>
        <v>0</v>
      </c>
      <c r="W100" s="751">
        <f>C100+G100+K100+O100+S100</f>
        <v>304732</v>
      </c>
      <c r="X100" s="751">
        <f t="shared" ref="X100:Z100" si="94">D100+H100+L100+P100+T100</f>
        <v>289528</v>
      </c>
      <c r="Y100" s="751">
        <f t="shared" si="94"/>
        <v>10050</v>
      </c>
      <c r="Z100" s="751">
        <f t="shared" si="94"/>
        <v>5154</v>
      </c>
    </row>
    <row r="101" spans="1:26" x14ac:dyDescent="0.2">
      <c r="A101" s="222">
        <v>1.1000000000000001</v>
      </c>
      <c r="B101" s="342" t="s">
        <v>59</v>
      </c>
      <c r="C101" s="432">
        <v>150944</v>
      </c>
      <c r="D101" s="85">
        <v>146392</v>
      </c>
      <c r="E101" s="85">
        <v>0</v>
      </c>
      <c r="F101" s="414">
        <v>4552</v>
      </c>
      <c r="G101" s="85">
        <v>0</v>
      </c>
      <c r="H101" s="85">
        <v>0</v>
      </c>
      <c r="I101" s="113">
        <v>0</v>
      </c>
      <c r="J101" s="559">
        <v>0</v>
      </c>
      <c r="K101" s="782">
        <v>1677</v>
      </c>
      <c r="L101" s="781">
        <v>1677</v>
      </c>
      <c r="M101" s="84"/>
      <c r="N101" s="698"/>
      <c r="O101" s="780">
        <v>1443</v>
      </c>
      <c r="P101" s="781">
        <v>1443</v>
      </c>
      <c r="Q101" s="84"/>
      <c r="R101" s="698"/>
      <c r="S101" s="759">
        <v>3805</v>
      </c>
      <c r="T101" s="88">
        <v>3805</v>
      </c>
      <c r="U101" s="84"/>
      <c r="V101" s="760"/>
      <c r="W101" s="111">
        <f>C101+G101+K101+O101+S101</f>
        <v>157869</v>
      </c>
      <c r="X101" s="111">
        <f>D101+H101+L101+P101+T101</f>
        <v>153317</v>
      </c>
      <c r="Y101" s="463">
        <f t="shared" ref="X101:Z113" si="95">E101+I101</f>
        <v>0</v>
      </c>
      <c r="Z101" s="463">
        <f t="shared" si="95"/>
        <v>4552</v>
      </c>
    </row>
    <row r="102" spans="1:26" x14ac:dyDescent="0.2">
      <c r="A102" s="222" t="s">
        <v>3</v>
      </c>
      <c r="B102" s="342" t="s">
        <v>60</v>
      </c>
      <c r="C102" s="432">
        <v>19837</v>
      </c>
      <c r="D102" s="82">
        <v>19235</v>
      </c>
      <c r="E102" s="82">
        <v>0</v>
      </c>
      <c r="F102" s="410">
        <v>602</v>
      </c>
      <c r="G102" s="82">
        <v>0</v>
      </c>
      <c r="H102" s="82">
        <v>0</v>
      </c>
      <c r="I102" s="75">
        <v>0</v>
      </c>
      <c r="J102" s="416">
        <v>0</v>
      </c>
      <c r="K102" s="89">
        <v>218</v>
      </c>
      <c r="L102" s="76">
        <v>218</v>
      </c>
      <c r="M102" s="76"/>
      <c r="N102" s="697"/>
      <c r="O102" s="757">
        <v>188</v>
      </c>
      <c r="P102" s="76">
        <v>188</v>
      </c>
      <c r="Q102" s="76"/>
      <c r="R102" s="697"/>
      <c r="S102" s="757">
        <v>65</v>
      </c>
      <c r="T102" s="89">
        <v>65</v>
      </c>
      <c r="U102" s="76"/>
      <c r="V102" s="453"/>
      <c r="W102" s="111">
        <f t="shared" ref="W102:X103" si="96">C102+G102+K102+O102+S102</f>
        <v>20308</v>
      </c>
      <c r="X102" s="111">
        <f t="shared" si="96"/>
        <v>19706</v>
      </c>
      <c r="Y102" s="463">
        <f t="shared" si="95"/>
        <v>0</v>
      </c>
      <c r="Z102" s="463">
        <f t="shared" si="95"/>
        <v>602</v>
      </c>
    </row>
    <row r="103" spans="1:26" x14ac:dyDescent="0.2">
      <c r="A103" s="222" t="s">
        <v>5</v>
      </c>
      <c r="B103" s="334" t="s">
        <v>61</v>
      </c>
      <c r="C103" s="432">
        <v>110400</v>
      </c>
      <c r="D103" s="82">
        <v>100350</v>
      </c>
      <c r="E103" s="82">
        <v>10050</v>
      </c>
      <c r="F103" s="410">
        <v>0</v>
      </c>
      <c r="G103" s="82">
        <v>0</v>
      </c>
      <c r="H103" s="82">
        <v>0</v>
      </c>
      <c r="I103" s="75">
        <v>0</v>
      </c>
      <c r="J103" s="416">
        <v>0</v>
      </c>
      <c r="K103" s="89">
        <v>450</v>
      </c>
      <c r="L103" s="76">
        <v>450</v>
      </c>
      <c r="M103" s="76"/>
      <c r="N103" s="697"/>
      <c r="O103" s="757"/>
      <c r="P103" s="76"/>
      <c r="Q103" s="76"/>
      <c r="R103" s="697"/>
      <c r="S103" s="757">
        <v>15705</v>
      </c>
      <c r="T103" s="89">
        <v>15705</v>
      </c>
      <c r="U103" s="76"/>
      <c r="V103" s="453"/>
      <c r="W103" s="111">
        <f t="shared" si="96"/>
        <v>126555</v>
      </c>
      <c r="X103" s="111">
        <f t="shared" si="96"/>
        <v>116505</v>
      </c>
      <c r="Y103" s="463">
        <f t="shared" si="95"/>
        <v>10050</v>
      </c>
      <c r="Z103" s="463">
        <f t="shared" si="95"/>
        <v>0</v>
      </c>
    </row>
    <row r="104" spans="1:26" x14ac:dyDescent="0.2">
      <c r="A104" s="222" t="s">
        <v>266</v>
      </c>
      <c r="B104" s="334" t="s">
        <v>62</v>
      </c>
      <c r="C104" s="432">
        <v>0</v>
      </c>
      <c r="D104" s="82">
        <v>0</v>
      </c>
      <c r="E104" s="82">
        <v>0</v>
      </c>
      <c r="F104" s="410">
        <v>0</v>
      </c>
      <c r="G104" s="82">
        <v>0</v>
      </c>
      <c r="H104" s="82">
        <v>0</v>
      </c>
      <c r="I104" s="75">
        <v>0</v>
      </c>
      <c r="J104" s="416">
        <v>0</v>
      </c>
      <c r="K104" s="416">
        <v>0</v>
      </c>
      <c r="L104" s="416">
        <v>0</v>
      </c>
      <c r="M104" s="416">
        <v>0</v>
      </c>
      <c r="N104" s="742">
        <v>0</v>
      </c>
      <c r="O104" s="742">
        <v>0</v>
      </c>
      <c r="P104" s="742">
        <v>0</v>
      </c>
      <c r="Q104" s="742">
        <v>0</v>
      </c>
      <c r="R104" s="742">
        <v>0</v>
      </c>
      <c r="S104" s="742">
        <v>0</v>
      </c>
      <c r="T104" s="742">
        <v>0</v>
      </c>
      <c r="U104" s="742">
        <v>0</v>
      </c>
      <c r="V104" s="742">
        <v>0</v>
      </c>
      <c r="W104" s="111">
        <f t="shared" ref="W104:W109" si="97">C104+G104</f>
        <v>0</v>
      </c>
      <c r="X104" s="463">
        <f t="shared" si="95"/>
        <v>0</v>
      </c>
      <c r="Y104" s="463">
        <f t="shared" si="95"/>
        <v>0</v>
      </c>
      <c r="Z104" s="463">
        <f t="shared" si="95"/>
        <v>0</v>
      </c>
    </row>
    <row r="105" spans="1:26" ht="13.5" x14ac:dyDescent="0.2">
      <c r="A105" s="222" t="s">
        <v>267</v>
      </c>
      <c r="B105" s="329" t="s">
        <v>63</v>
      </c>
      <c r="C105" s="432">
        <v>0</v>
      </c>
      <c r="D105" s="111">
        <v>0</v>
      </c>
      <c r="E105" s="111">
        <v>0</v>
      </c>
      <c r="F105" s="311">
        <v>0</v>
      </c>
      <c r="G105" s="111">
        <v>0</v>
      </c>
      <c r="H105" s="111">
        <v>0</v>
      </c>
      <c r="I105" s="111">
        <v>0</v>
      </c>
      <c r="J105" s="111">
        <v>0</v>
      </c>
      <c r="K105" s="682"/>
      <c r="L105" s="683"/>
      <c r="M105" s="683"/>
      <c r="N105" s="734"/>
      <c r="O105" s="762"/>
      <c r="P105" s="683"/>
      <c r="Q105" s="683"/>
      <c r="R105" s="734"/>
      <c r="S105" s="762"/>
      <c r="T105" s="682"/>
      <c r="U105" s="683"/>
      <c r="V105" s="763"/>
      <c r="W105" s="111">
        <f t="shared" si="97"/>
        <v>0</v>
      </c>
      <c r="X105" s="463">
        <f t="shared" si="95"/>
        <v>0</v>
      </c>
      <c r="Y105" s="463">
        <f t="shared" si="95"/>
        <v>0</v>
      </c>
      <c r="Z105" s="463">
        <f t="shared" si="95"/>
        <v>0</v>
      </c>
    </row>
    <row r="106" spans="1:26" ht="15.75" x14ac:dyDescent="0.2">
      <c r="A106" s="222" t="s">
        <v>268</v>
      </c>
      <c r="B106" s="329" t="s">
        <v>64</v>
      </c>
      <c r="C106" s="432">
        <v>0</v>
      </c>
      <c r="D106" s="391"/>
      <c r="E106" s="391"/>
      <c r="F106" s="449"/>
      <c r="G106" s="391"/>
      <c r="H106" s="395"/>
      <c r="I106" s="398"/>
      <c r="J106" s="423"/>
      <c r="K106" s="395"/>
      <c r="L106" s="398"/>
      <c r="M106" s="398"/>
      <c r="N106" s="736"/>
      <c r="O106" s="765"/>
      <c r="P106" s="398"/>
      <c r="Q106" s="398"/>
      <c r="R106" s="736"/>
      <c r="S106" s="765"/>
      <c r="T106" s="395"/>
      <c r="U106" s="398"/>
      <c r="V106" s="766"/>
      <c r="W106" s="111">
        <f t="shared" si="97"/>
        <v>0</v>
      </c>
      <c r="X106" s="463">
        <f t="shared" si="95"/>
        <v>0</v>
      </c>
      <c r="Y106" s="463">
        <f t="shared" si="95"/>
        <v>0</v>
      </c>
      <c r="Z106" s="463">
        <f t="shared" si="95"/>
        <v>0</v>
      </c>
    </row>
    <row r="107" spans="1:26" x14ac:dyDescent="0.2">
      <c r="A107" s="220" t="s">
        <v>269</v>
      </c>
      <c r="B107" s="329" t="s">
        <v>65</v>
      </c>
      <c r="C107" s="432">
        <v>0</v>
      </c>
      <c r="D107" s="389">
        <f t="shared" ref="D107:J107" si="98">D108+D109</f>
        <v>0</v>
      </c>
      <c r="E107" s="389">
        <f t="shared" si="98"/>
        <v>0</v>
      </c>
      <c r="F107" s="450">
        <f t="shared" si="98"/>
        <v>0</v>
      </c>
      <c r="G107" s="389">
        <f t="shared" si="98"/>
        <v>0</v>
      </c>
      <c r="H107" s="389">
        <f t="shared" si="98"/>
        <v>0</v>
      </c>
      <c r="I107" s="354">
        <f t="shared" si="98"/>
        <v>0</v>
      </c>
      <c r="J107" s="422">
        <f t="shared" si="98"/>
        <v>0</v>
      </c>
      <c r="K107" s="684"/>
      <c r="L107" s="687"/>
      <c r="M107" s="687"/>
      <c r="N107" s="741"/>
      <c r="O107" s="767"/>
      <c r="P107" s="687"/>
      <c r="Q107" s="687"/>
      <c r="R107" s="741"/>
      <c r="S107" s="767"/>
      <c r="T107" s="684"/>
      <c r="U107" s="687"/>
      <c r="V107" s="768"/>
      <c r="W107" s="111">
        <f t="shared" si="97"/>
        <v>0</v>
      </c>
      <c r="X107" s="463">
        <f t="shared" si="95"/>
        <v>0</v>
      </c>
      <c r="Y107" s="463">
        <f t="shared" si="95"/>
        <v>0</v>
      </c>
      <c r="Z107" s="463">
        <f t="shared" si="95"/>
        <v>0</v>
      </c>
    </row>
    <row r="108" spans="1:26" x14ac:dyDescent="0.2">
      <c r="A108" s="220" t="s">
        <v>270</v>
      </c>
      <c r="B108" s="329" t="s">
        <v>66</v>
      </c>
      <c r="C108" s="432">
        <v>0</v>
      </c>
      <c r="D108" s="82">
        <v>0</v>
      </c>
      <c r="E108" s="82">
        <v>0</v>
      </c>
      <c r="F108" s="410">
        <v>0</v>
      </c>
      <c r="G108" s="82">
        <v>0</v>
      </c>
      <c r="H108" s="82">
        <v>0</v>
      </c>
      <c r="I108" s="75"/>
      <c r="J108" s="416">
        <v>0</v>
      </c>
      <c r="K108" s="89"/>
      <c r="L108" s="76"/>
      <c r="M108" s="76"/>
      <c r="N108" s="697"/>
      <c r="O108" s="757"/>
      <c r="P108" s="76"/>
      <c r="Q108" s="76"/>
      <c r="R108" s="697"/>
      <c r="S108" s="757"/>
      <c r="T108" s="89"/>
      <c r="U108" s="76"/>
      <c r="V108" s="453"/>
      <c r="W108" s="111">
        <f t="shared" si="97"/>
        <v>0</v>
      </c>
      <c r="X108" s="463">
        <f t="shared" si="95"/>
        <v>0</v>
      </c>
      <c r="Y108" s="463">
        <f t="shared" si="95"/>
        <v>0</v>
      </c>
      <c r="Z108" s="463">
        <f t="shared" si="95"/>
        <v>0</v>
      </c>
    </row>
    <row r="109" spans="1:26" ht="13.5" thickBot="1" x14ac:dyDescent="0.25">
      <c r="A109" s="222">
        <v>1.2</v>
      </c>
      <c r="B109" s="342" t="s">
        <v>67</v>
      </c>
      <c r="C109" s="432">
        <v>0</v>
      </c>
      <c r="D109" s="82">
        <v>0</v>
      </c>
      <c r="E109" s="82">
        <v>0</v>
      </c>
      <c r="F109" s="410">
        <v>0</v>
      </c>
      <c r="G109" s="82">
        <v>0</v>
      </c>
      <c r="H109" s="82">
        <v>0</v>
      </c>
      <c r="I109" s="75">
        <v>0</v>
      </c>
      <c r="J109" s="416">
        <v>0</v>
      </c>
      <c r="K109" s="89"/>
      <c r="L109" s="76"/>
      <c r="M109" s="76"/>
      <c r="N109" s="697"/>
      <c r="O109" s="757"/>
      <c r="P109" s="76"/>
      <c r="Q109" s="76"/>
      <c r="R109" s="697"/>
      <c r="S109" s="757"/>
      <c r="T109" s="89"/>
      <c r="U109" s="76"/>
      <c r="V109" s="453"/>
      <c r="W109" s="111">
        <f t="shared" si="97"/>
        <v>0</v>
      </c>
      <c r="X109" s="463">
        <f t="shared" si="95"/>
        <v>0</v>
      </c>
      <c r="Y109" s="463">
        <f t="shared" si="95"/>
        <v>0</v>
      </c>
      <c r="Z109" s="463">
        <f t="shared" si="95"/>
        <v>0</v>
      </c>
    </row>
    <row r="110" spans="1:26" ht="13.5" thickBot="1" x14ac:dyDescent="0.25">
      <c r="A110" s="162">
        <v>2</v>
      </c>
      <c r="B110" s="330" t="s">
        <v>272</v>
      </c>
      <c r="C110" s="436">
        <f>C111+C120+C121+C122</f>
        <v>1066339</v>
      </c>
      <c r="D110" s="436">
        <f t="shared" ref="D110:V110" si="99">D111+D120+D121+D122</f>
        <v>1046238</v>
      </c>
      <c r="E110" s="436">
        <f t="shared" si="99"/>
        <v>20100</v>
      </c>
      <c r="F110" s="548">
        <f t="shared" si="99"/>
        <v>0</v>
      </c>
      <c r="G110" s="528">
        <f t="shared" si="99"/>
        <v>0</v>
      </c>
      <c r="H110" s="436">
        <f t="shared" si="99"/>
        <v>0</v>
      </c>
      <c r="I110" s="436">
        <f t="shared" si="99"/>
        <v>0</v>
      </c>
      <c r="J110" s="436">
        <f t="shared" si="99"/>
        <v>0</v>
      </c>
      <c r="K110" s="436">
        <f t="shared" si="99"/>
        <v>2000</v>
      </c>
      <c r="L110" s="436">
        <f t="shared" si="99"/>
        <v>0</v>
      </c>
      <c r="M110" s="436">
        <f t="shared" si="99"/>
        <v>2000</v>
      </c>
      <c r="N110" s="726">
        <f t="shared" si="99"/>
        <v>0</v>
      </c>
      <c r="O110" s="726">
        <f t="shared" si="99"/>
        <v>7249</v>
      </c>
      <c r="P110" s="726">
        <f t="shared" si="99"/>
        <v>6249</v>
      </c>
      <c r="Q110" s="726">
        <f t="shared" si="99"/>
        <v>1000</v>
      </c>
      <c r="R110" s="726">
        <f t="shared" si="99"/>
        <v>0</v>
      </c>
      <c r="S110" s="726">
        <f t="shared" si="99"/>
        <v>12830</v>
      </c>
      <c r="T110" s="726">
        <f t="shared" si="99"/>
        <v>0</v>
      </c>
      <c r="U110" s="726">
        <f t="shared" si="99"/>
        <v>0</v>
      </c>
      <c r="V110" s="726">
        <f t="shared" si="99"/>
        <v>0</v>
      </c>
      <c r="W110" s="749">
        <f>C110+G110+K110+O110+S110</f>
        <v>1088418</v>
      </c>
      <c r="X110" s="749">
        <f t="shared" ref="X110:Y110" si="100">D110+H110+L110+P110+T110</f>
        <v>1052487</v>
      </c>
      <c r="Y110" s="749">
        <f t="shared" si="100"/>
        <v>23100</v>
      </c>
      <c r="Z110" s="462">
        <f t="shared" si="95"/>
        <v>0</v>
      </c>
    </row>
    <row r="111" spans="1:26" x14ac:dyDescent="0.2">
      <c r="A111" s="220">
        <v>2.1</v>
      </c>
      <c r="B111" s="361" t="s">
        <v>68</v>
      </c>
      <c r="C111" s="432">
        <f>C112+C113+C114+C115</f>
        <v>1056339</v>
      </c>
      <c r="D111" s="432">
        <f t="shared" ref="D111:V111" si="101">D112+D113+D114+D115</f>
        <v>1036238</v>
      </c>
      <c r="E111" s="432">
        <f t="shared" si="101"/>
        <v>20100</v>
      </c>
      <c r="F111" s="546">
        <f t="shared" si="101"/>
        <v>0</v>
      </c>
      <c r="G111" s="14">
        <f t="shared" si="101"/>
        <v>0</v>
      </c>
      <c r="H111" s="432">
        <f t="shared" si="101"/>
        <v>0</v>
      </c>
      <c r="I111" s="432">
        <f t="shared" si="101"/>
        <v>0</v>
      </c>
      <c r="J111" s="432">
        <f t="shared" si="101"/>
        <v>0</v>
      </c>
      <c r="K111" s="432">
        <f t="shared" si="101"/>
        <v>2000</v>
      </c>
      <c r="L111" s="432">
        <f t="shared" si="101"/>
        <v>0</v>
      </c>
      <c r="M111" s="432">
        <f t="shared" si="101"/>
        <v>2000</v>
      </c>
      <c r="N111" s="731">
        <f t="shared" si="101"/>
        <v>0</v>
      </c>
      <c r="O111" s="731">
        <f t="shared" si="101"/>
        <v>7249</v>
      </c>
      <c r="P111" s="731">
        <f t="shared" si="101"/>
        <v>6249</v>
      </c>
      <c r="Q111" s="731">
        <f t="shared" si="101"/>
        <v>1000</v>
      </c>
      <c r="R111" s="731">
        <f t="shared" si="101"/>
        <v>0</v>
      </c>
      <c r="S111" s="731">
        <f t="shared" si="101"/>
        <v>12830</v>
      </c>
      <c r="T111" s="731">
        <f t="shared" si="101"/>
        <v>0</v>
      </c>
      <c r="U111" s="731">
        <f t="shared" si="101"/>
        <v>0</v>
      </c>
      <c r="V111" s="731">
        <f t="shared" si="101"/>
        <v>0</v>
      </c>
      <c r="W111" s="111">
        <f>C111+G111+O111+S111</f>
        <v>1076418</v>
      </c>
      <c r="X111" s="111">
        <f t="shared" ref="X111:Y121" si="102">D111+H111+P111+T111</f>
        <v>1042487</v>
      </c>
      <c r="Y111" s="111">
        <f t="shared" si="102"/>
        <v>21100</v>
      </c>
      <c r="Z111" s="417">
        <f t="shared" si="95"/>
        <v>0</v>
      </c>
    </row>
    <row r="112" spans="1:26" x14ac:dyDescent="0.2">
      <c r="A112" s="226" t="s">
        <v>20</v>
      </c>
      <c r="B112" s="333" t="s">
        <v>156</v>
      </c>
      <c r="C112" s="452">
        <v>138985</v>
      </c>
      <c r="D112" s="110">
        <v>138985</v>
      </c>
      <c r="E112" s="110"/>
      <c r="F112" s="409">
        <f t="shared" ref="F112:J112" si="103">F113+F114</f>
        <v>0</v>
      </c>
      <c r="G112" s="110">
        <v>0</v>
      </c>
      <c r="H112" s="110">
        <v>0</v>
      </c>
      <c r="I112" s="77"/>
      <c r="J112" s="426">
        <f t="shared" si="103"/>
        <v>0</v>
      </c>
      <c r="K112" s="89"/>
      <c r="L112" s="76"/>
      <c r="M112" s="76"/>
      <c r="N112" s="697"/>
      <c r="O112" s="757"/>
      <c r="P112" s="76"/>
      <c r="Q112" s="76"/>
      <c r="R112" s="697"/>
      <c r="S112" s="757">
        <v>-2095</v>
      </c>
      <c r="T112" s="89"/>
      <c r="U112" s="76"/>
      <c r="V112" s="453"/>
      <c r="W112" s="111">
        <f t="shared" ref="W112:W121" si="104">C112+G112+O112+S112</f>
        <v>136890</v>
      </c>
      <c r="X112" s="111">
        <f t="shared" si="102"/>
        <v>138985</v>
      </c>
      <c r="Y112" s="463">
        <f t="shared" si="95"/>
        <v>0</v>
      </c>
      <c r="Z112" s="311">
        <f t="shared" ref="Z112" si="105">J112-F112</f>
        <v>0</v>
      </c>
    </row>
    <row r="113" spans="1:26" x14ac:dyDescent="0.2">
      <c r="A113" s="226" t="s">
        <v>21</v>
      </c>
      <c r="B113" s="333" t="s">
        <v>155</v>
      </c>
      <c r="C113" s="452">
        <v>11976</v>
      </c>
      <c r="D113" s="82">
        <v>11975</v>
      </c>
      <c r="E113" s="82"/>
      <c r="F113" s="410">
        <v>0</v>
      </c>
      <c r="G113" s="82">
        <v>0</v>
      </c>
      <c r="H113" s="82">
        <v>0</v>
      </c>
      <c r="I113" s="75"/>
      <c r="J113" s="416">
        <v>0</v>
      </c>
      <c r="K113" s="89"/>
      <c r="L113" s="76"/>
      <c r="M113" s="76"/>
      <c r="N113" s="697"/>
      <c r="O113" s="757"/>
      <c r="P113" s="76"/>
      <c r="Q113" s="76"/>
      <c r="R113" s="697"/>
      <c r="S113" s="757">
        <v>1395</v>
      </c>
      <c r="T113" s="89"/>
      <c r="U113" s="76"/>
      <c r="V113" s="453"/>
      <c r="W113" s="111">
        <f t="shared" si="104"/>
        <v>13371</v>
      </c>
      <c r="X113" s="111">
        <f t="shared" si="102"/>
        <v>11975</v>
      </c>
      <c r="Y113" s="463">
        <f t="shared" si="95"/>
        <v>0</v>
      </c>
      <c r="Z113" s="311">
        <v>0</v>
      </c>
    </row>
    <row r="114" spans="1:26" x14ac:dyDescent="0.2">
      <c r="A114" s="226" t="s">
        <v>142</v>
      </c>
      <c r="B114" s="332" t="s">
        <v>157</v>
      </c>
      <c r="C114" s="452">
        <v>178091</v>
      </c>
      <c r="D114" s="82">
        <v>163891</v>
      </c>
      <c r="E114" s="82">
        <v>14200</v>
      </c>
      <c r="F114" s="410">
        <v>0</v>
      </c>
      <c r="G114" s="82">
        <v>0</v>
      </c>
      <c r="H114" s="82">
        <v>0</v>
      </c>
      <c r="I114" s="75"/>
      <c r="J114" s="416">
        <v>0</v>
      </c>
      <c r="K114" s="89"/>
      <c r="L114" s="76"/>
      <c r="M114" s="76"/>
      <c r="N114" s="697"/>
      <c r="O114" s="757">
        <v>1000</v>
      </c>
      <c r="P114" s="76"/>
      <c r="Q114" s="76">
        <v>1000</v>
      </c>
      <c r="R114" s="697"/>
      <c r="S114" s="757">
        <v>10000</v>
      </c>
      <c r="T114" s="89"/>
      <c r="U114" s="76"/>
      <c r="V114" s="453"/>
      <c r="W114" s="111">
        <f t="shared" si="104"/>
        <v>189091</v>
      </c>
      <c r="X114" s="111">
        <f t="shared" si="102"/>
        <v>163891</v>
      </c>
      <c r="Y114" s="111">
        <f t="shared" ref="Y114" si="106">E114+I114+Q114</f>
        <v>15200</v>
      </c>
      <c r="Z114" s="311">
        <f t="shared" ref="Z114:Z122" si="107">J114-F114</f>
        <v>0</v>
      </c>
    </row>
    <row r="115" spans="1:26" ht="16.5" customHeight="1" x14ac:dyDescent="0.2">
      <c r="A115" s="226" t="s">
        <v>23</v>
      </c>
      <c r="B115" s="332" t="s">
        <v>158</v>
      </c>
      <c r="C115" s="452">
        <f>C116+C117+C118+C119</f>
        <v>727287</v>
      </c>
      <c r="D115" s="452">
        <f t="shared" ref="D115:V115" si="108">D116+D117+D118+D119</f>
        <v>721387</v>
      </c>
      <c r="E115" s="452">
        <f t="shared" si="108"/>
        <v>5900</v>
      </c>
      <c r="F115" s="560">
        <f t="shared" si="108"/>
        <v>0</v>
      </c>
      <c r="G115" s="536">
        <f t="shared" si="108"/>
        <v>0</v>
      </c>
      <c r="H115" s="452">
        <f t="shared" si="108"/>
        <v>0</v>
      </c>
      <c r="I115" s="452">
        <f t="shared" si="108"/>
        <v>0</v>
      </c>
      <c r="J115" s="452">
        <f t="shared" si="108"/>
        <v>0</v>
      </c>
      <c r="K115" s="452">
        <f t="shared" si="108"/>
        <v>2000</v>
      </c>
      <c r="L115" s="452">
        <f t="shared" si="108"/>
        <v>0</v>
      </c>
      <c r="M115" s="452">
        <f t="shared" si="108"/>
        <v>2000</v>
      </c>
      <c r="N115" s="743">
        <f t="shared" si="108"/>
        <v>0</v>
      </c>
      <c r="O115" s="743">
        <f t="shared" si="108"/>
        <v>6249</v>
      </c>
      <c r="P115" s="743">
        <f t="shared" si="108"/>
        <v>6249</v>
      </c>
      <c r="Q115" s="743">
        <f t="shared" si="108"/>
        <v>0</v>
      </c>
      <c r="R115" s="743">
        <f t="shared" si="108"/>
        <v>0</v>
      </c>
      <c r="S115" s="743">
        <f t="shared" si="108"/>
        <v>3530</v>
      </c>
      <c r="T115" s="743">
        <f t="shared" si="108"/>
        <v>0</v>
      </c>
      <c r="U115" s="743">
        <f t="shared" si="108"/>
        <v>0</v>
      </c>
      <c r="V115" s="743">
        <f t="shared" si="108"/>
        <v>0</v>
      </c>
      <c r="W115" s="111">
        <f t="shared" si="104"/>
        <v>737066</v>
      </c>
      <c r="X115" s="111">
        <f t="shared" si="102"/>
        <v>727636</v>
      </c>
      <c r="Y115" s="463">
        <f t="shared" ref="Y115:Y116" si="109">E115+I115+M115</f>
        <v>7900</v>
      </c>
      <c r="Z115" s="311">
        <f t="shared" si="107"/>
        <v>0</v>
      </c>
    </row>
    <row r="116" spans="1:26" x14ac:dyDescent="0.2">
      <c r="A116" s="226" t="s">
        <v>69</v>
      </c>
      <c r="B116" s="333" t="s">
        <v>70</v>
      </c>
      <c r="C116" s="452">
        <v>688596</v>
      </c>
      <c r="D116" s="89">
        <v>688596</v>
      </c>
      <c r="E116" s="89"/>
      <c r="F116" s="453">
        <f t="shared" ref="F116:J116" si="110">F117+F118+F119</f>
        <v>0</v>
      </c>
      <c r="G116" s="89"/>
      <c r="H116" s="89"/>
      <c r="I116" s="76"/>
      <c r="J116" s="419">
        <f t="shared" si="110"/>
        <v>0</v>
      </c>
      <c r="K116" s="89">
        <v>2000</v>
      </c>
      <c r="L116" s="76"/>
      <c r="M116" s="76">
        <v>2000</v>
      </c>
      <c r="N116" s="697"/>
      <c r="O116" s="757">
        <v>6249</v>
      </c>
      <c r="P116" s="76">
        <v>6249</v>
      </c>
      <c r="Q116" s="76"/>
      <c r="R116" s="697"/>
      <c r="S116" s="757"/>
      <c r="T116" s="89"/>
      <c r="U116" s="76"/>
      <c r="V116" s="453"/>
      <c r="W116" s="111">
        <f t="shared" si="104"/>
        <v>694845</v>
      </c>
      <c r="X116" s="111">
        <f t="shared" si="102"/>
        <v>694845</v>
      </c>
      <c r="Y116" s="463">
        <f t="shared" si="109"/>
        <v>2000</v>
      </c>
      <c r="Z116" s="311">
        <f t="shared" si="107"/>
        <v>0</v>
      </c>
    </row>
    <row r="117" spans="1:26" x14ac:dyDescent="0.2">
      <c r="A117" s="226" t="s">
        <v>271</v>
      </c>
      <c r="B117" s="333" t="s">
        <v>159</v>
      </c>
      <c r="C117" s="452">
        <v>5900</v>
      </c>
      <c r="D117" s="82">
        <v>0</v>
      </c>
      <c r="E117" s="82">
        <v>5900</v>
      </c>
      <c r="F117" s="410">
        <v>0</v>
      </c>
      <c r="G117" s="82">
        <v>0</v>
      </c>
      <c r="H117" s="82">
        <v>0</v>
      </c>
      <c r="I117" s="75"/>
      <c r="J117" s="416"/>
      <c r="K117" s="89"/>
      <c r="L117" s="76"/>
      <c r="M117" s="76"/>
      <c r="N117" s="697"/>
      <c r="O117" s="757"/>
      <c r="P117" s="76"/>
      <c r="Q117" s="76"/>
      <c r="R117" s="697"/>
      <c r="S117" s="757">
        <v>3530</v>
      </c>
      <c r="T117" s="89"/>
      <c r="U117" s="76"/>
      <c r="V117" s="453"/>
      <c r="W117" s="111">
        <f t="shared" si="104"/>
        <v>9430</v>
      </c>
      <c r="X117" s="111">
        <f t="shared" si="102"/>
        <v>0</v>
      </c>
      <c r="Y117" s="463">
        <f t="shared" ref="W117:Y122" si="111">E117+I117</f>
        <v>5900</v>
      </c>
      <c r="Z117" s="311">
        <f t="shared" si="107"/>
        <v>0</v>
      </c>
    </row>
    <row r="118" spans="1:26" x14ac:dyDescent="0.2">
      <c r="A118" s="226" t="s">
        <v>71</v>
      </c>
      <c r="B118" s="333" t="s">
        <v>231</v>
      </c>
      <c r="C118" s="452">
        <v>32791</v>
      </c>
      <c r="D118" s="82">
        <v>32791</v>
      </c>
      <c r="E118" s="82">
        <v>0</v>
      </c>
      <c r="F118" s="410">
        <v>0</v>
      </c>
      <c r="G118" s="82">
        <v>0</v>
      </c>
      <c r="H118" s="82"/>
      <c r="I118" s="75">
        <v>0</v>
      </c>
      <c r="J118" s="416">
        <v>0</v>
      </c>
      <c r="K118" s="89"/>
      <c r="L118" s="76"/>
      <c r="M118" s="76"/>
      <c r="N118" s="697"/>
      <c r="O118" s="757"/>
      <c r="P118" s="76"/>
      <c r="Q118" s="76"/>
      <c r="R118" s="697"/>
      <c r="S118" s="757"/>
      <c r="T118" s="89"/>
      <c r="U118" s="76"/>
      <c r="V118" s="453"/>
      <c r="W118" s="111">
        <f t="shared" si="104"/>
        <v>32791</v>
      </c>
      <c r="X118" s="111">
        <f t="shared" si="102"/>
        <v>32791</v>
      </c>
      <c r="Y118" s="463">
        <f t="shared" si="111"/>
        <v>0</v>
      </c>
      <c r="Z118" s="311">
        <f t="shared" si="107"/>
        <v>0</v>
      </c>
    </row>
    <row r="119" spans="1:26" x14ac:dyDescent="0.2">
      <c r="A119" s="226" t="s">
        <v>72</v>
      </c>
      <c r="B119" s="333" t="s">
        <v>73</v>
      </c>
      <c r="C119" s="452">
        <v>0</v>
      </c>
      <c r="D119" s="82">
        <v>0</v>
      </c>
      <c r="E119" s="82">
        <v>0</v>
      </c>
      <c r="F119" s="410">
        <v>0</v>
      </c>
      <c r="G119" s="82">
        <v>0</v>
      </c>
      <c r="H119" s="82">
        <v>0</v>
      </c>
      <c r="I119" s="75">
        <v>0</v>
      </c>
      <c r="J119" s="416">
        <v>0</v>
      </c>
      <c r="K119" s="89"/>
      <c r="L119" s="76"/>
      <c r="M119" s="76"/>
      <c r="N119" s="697"/>
      <c r="O119" s="757"/>
      <c r="P119" s="76"/>
      <c r="Q119" s="76"/>
      <c r="R119" s="697"/>
      <c r="S119" s="757"/>
      <c r="T119" s="89"/>
      <c r="U119" s="76"/>
      <c r="V119" s="453"/>
      <c r="W119" s="111">
        <f t="shared" si="104"/>
        <v>0</v>
      </c>
      <c r="X119" s="111">
        <f t="shared" si="102"/>
        <v>0</v>
      </c>
      <c r="Y119" s="463">
        <f t="shared" si="111"/>
        <v>0</v>
      </c>
      <c r="Z119" s="311">
        <f t="shared" si="107"/>
        <v>0</v>
      </c>
    </row>
    <row r="120" spans="1:26" x14ac:dyDescent="0.2">
      <c r="A120" s="206">
        <v>2.2000000000000002</v>
      </c>
      <c r="B120" s="329" t="s">
        <v>74</v>
      </c>
      <c r="C120" s="439">
        <v>0</v>
      </c>
      <c r="D120" s="82">
        <v>0</v>
      </c>
      <c r="E120" s="82">
        <v>0</v>
      </c>
      <c r="F120" s="410">
        <v>0</v>
      </c>
      <c r="G120" s="82">
        <v>0</v>
      </c>
      <c r="H120" s="82">
        <v>0</v>
      </c>
      <c r="I120" s="75">
        <v>0</v>
      </c>
      <c r="J120" s="416">
        <v>0</v>
      </c>
      <c r="K120" s="89"/>
      <c r="L120" s="76"/>
      <c r="M120" s="76"/>
      <c r="N120" s="697"/>
      <c r="O120" s="757"/>
      <c r="P120" s="76"/>
      <c r="Q120" s="76"/>
      <c r="R120" s="697"/>
      <c r="S120" s="757"/>
      <c r="T120" s="89"/>
      <c r="U120" s="76"/>
      <c r="V120" s="453"/>
      <c r="W120" s="111">
        <f t="shared" si="104"/>
        <v>0</v>
      </c>
      <c r="X120" s="111">
        <f t="shared" si="102"/>
        <v>0</v>
      </c>
      <c r="Y120" s="463">
        <f t="shared" si="111"/>
        <v>0</v>
      </c>
      <c r="Z120" s="311">
        <f t="shared" si="107"/>
        <v>0</v>
      </c>
    </row>
    <row r="121" spans="1:26" x14ac:dyDescent="0.2">
      <c r="A121" s="206">
        <v>2.2999999999999998</v>
      </c>
      <c r="B121" s="329" t="s">
        <v>232</v>
      </c>
      <c r="C121" s="432">
        <v>10000</v>
      </c>
      <c r="D121" s="82">
        <v>10000</v>
      </c>
      <c r="E121" s="82"/>
      <c r="F121" s="410">
        <v>0</v>
      </c>
      <c r="G121" s="82">
        <v>0</v>
      </c>
      <c r="H121" s="82">
        <v>0</v>
      </c>
      <c r="I121" s="75"/>
      <c r="J121" s="416">
        <v>0</v>
      </c>
      <c r="K121" s="89"/>
      <c r="L121" s="76"/>
      <c r="M121" s="76"/>
      <c r="N121" s="697"/>
      <c r="O121" s="757"/>
      <c r="P121" s="76"/>
      <c r="Q121" s="76"/>
      <c r="R121" s="697"/>
      <c r="S121" s="757"/>
      <c r="T121" s="89"/>
      <c r="U121" s="76"/>
      <c r="V121" s="453"/>
      <c r="W121" s="111">
        <f t="shared" si="104"/>
        <v>10000</v>
      </c>
      <c r="X121" s="111">
        <f t="shared" si="102"/>
        <v>10000</v>
      </c>
      <c r="Y121" s="463">
        <f t="shared" si="111"/>
        <v>0</v>
      </c>
      <c r="Z121" s="311">
        <f t="shared" si="107"/>
        <v>0</v>
      </c>
    </row>
    <row r="122" spans="1:26" ht="18.75" customHeight="1" thickBot="1" x14ac:dyDescent="0.25">
      <c r="A122" s="206">
        <v>2.4</v>
      </c>
      <c r="B122" s="329" t="s">
        <v>76</v>
      </c>
      <c r="C122" s="432"/>
      <c r="D122" s="85">
        <v>0</v>
      </c>
      <c r="E122" s="85">
        <v>0</v>
      </c>
      <c r="F122" s="414">
        <v>0</v>
      </c>
      <c r="G122" s="85">
        <v>0</v>
      </c>
      <c r="H122" s="85">
        <v>0</v>
      </c>
      <c r="I122" s="85">
        <v>0</v>
      </c>
      <c r="J122" s="85">
        <v>0</v>
      </c>
      <c r="K122" s="682"/>
      <c r="L122" s="683"/>
      <c r="M122" s="683"/>
      <c r="N122" s="734"/>
      <c r="O122" s="762"/>
      <c r="P122" s="683"/>
      <c r="Q122" s="683"/>
      <c r="R122" s="734"/>
      <c r="S122" s="762"/>
      <c r="T122" s="682"/>
      <c r="U122" s="683"/>
      <c r="V122" s="763"/>
      <c r="W122" s="753">
        <f t="shared" si="111"/>
        <v>0</v>
      </c>
      <c r="X122" s="463">
        <f t="shared" si="111"/>
        <v>0</v>
      </c>
      <c r="Y122" s="463">
        <f t="shared" si="111"/>
        <v>0</v>
      </c>
      <c r="Z122" s="373">
        <f t="shared" si="107"/>
        <v>0</v>
      </c>
    </row>
    <row r="123" spans="1:26" ht="14.25" thickBot="1" x14ac:dyDescent="0.3">
      <c r="A123" s="157" t="s">
        <v>77</v>
      </c>
      <c r="B123" s="343" t="s">
        <v>273</v>
      </c>
      <c r="C123" s="351">
        <f>C100+C110+C122</f>
        <v>1347520</v>
      </c>
      <c r="D123" s="351">
        <f t="shared" ref="D123:V123" si="112">D100+D110+D122</f>
        <v>1312215</v>
      </c>
      <c r="E123" s="351">
        <f t="shared" si="112"/>
        <v>30150</v>
      </c>
      <c r="F123" s="551">
        <f t="shared" si="112"/>
        <v>5154</v>
      </c>
      <c r="G123" s="531">
        <f t="shared" si="112"/>
        <v>0</v>
      </c>
      <c r="H123" s="351">
        <f t="shared" si="112"/>
        <v>0</v>
      </c>
      <c r="I123" s="351">
        <f t="shared" si="112"/>
        <v>0</v>
      </c>
      <c r="J123" s="351">
        <f t="shared" si="112"/>
        <v>0</v>
      </c>
      <c r="K123" s="351">
        <f t="shared" si="112"/>
        <v>4345</v>
      </c>
      <c r="L123" s="351">
        <f t="shared" si="112"/>
        <v>2345</v>
      </c>
      <c r="M123" s="351">
        <f t="shared" si="112"/>
        <v>2000</v>
      </c>
      <c r="N123" s="729">
        <f t="shared" si="112"/>
        <v>0</v>
      </c>
      <c r="O123" s="729">
        <f t="shared" si="112"/>
        <v>8880</v>
      </c>
      <c r="P123" s="729">
        <f t="shared" si="112"/>
        <v>7880</v>
      </c>
      <c r="Q123" s="729">
        <f t="shared" si="112"/>
        <v>1000</v>
      </c>
      <c r="R123" s="729">
        <f t="shared" si="112"/>
        <v>0</v>
      </c>
      <c r="S123" s="729">
        <f t="shared" si="112"/>
        <v>32405</v>
      </c>
      <c r="T123" s="729">
        <f t="shared" si="112"/>
        <v>19575</v>
      </c>
      <c r="U123" s="729">
        <f t="shared" si="112"/>
        <v>0</v>
      </c>
      <c r="V123" s="729">
        <f t="shared" si="112"/>
        <v>0</v>
      </c>
      <c r="W123" s="752">
        <f>C123+G123+K123+O123+S123</f>
        <v>1393150</v>
      </c>
      <c r="X123" s="752">
        <f t="shared" ref="X123:Y123" si="113">D123+H123+L123+P123+T123</f>
        <v>1342015</v>
      </c>
      <c r="Y123" s="752">
        <f t="shared" si="113"/>
        <v>33150</v>
      </c>
      <c r="Z123" s="464">
        <f t="shared" ref="Z123" si="114">F123+J123</f>
        <v>5154</v>
      </c>
    </row>
    <row r="124" spans="1:26" ht="13.5" thickBot="1" x14ac:dyDescent="0.25">
      <c r="A124" s="175" t="s">
        <v>75</v>
      </c>
      <c r="B124" s="336" t="s">
        <v>78</v>
      </c>
      <c r="C124" s="436">
        <f>C125+C126</f>
        <v>0</v>
      </c>
      <c r="D124" s="436">
        <f t="shared" ref="D124:V124" si="115">D125+D126</f>
        <v>0</v>
      </c>
      <c r="E124" s="436">
        <f t="shared" si="115"/>
        <v>0</v>
      </c>
      <c r="F124" s="548">
        <f t="shared" si="115"/>
        <v>0</v>
      </c>
      <c r="G124" s="528">
        <f t="shared" si="115"/>
        <v>0</v>
      </c>
      <c r="H124" s="436">
        <f t="shared" si="115"/>
        <v>0</v>
      </c>
      <c r="I124" s="436">
        <f t="shared" si="115"/>
        <v>0</v>
      </c>
      <c r="J124" s="436">
        <f t="shared" si="115"/>
        <v>0</v>
      </c>
      <c r="K124" s="436">
        <f t="shared" si="115"/>
        <v>0</v>
      </c>
      <c r="L124" s="436">
        <f t="shared" si="115"/>
        <v>0</v>
      </c>
      <c r="M124" s="436">
        <f t="shared" si="115"/>
        <v>0</v>
      </c>
      <c r="N124" s="726">
        <f t="shared" si="115"/>
        <v>0</v>
      </c>
      <c r="O124" s="726">
        <f t="shared" si="115"/>
        <v>0</v>
      </c>
      <c r="P124" s="726">
        <f t="shared" si="115"/>
        <v>0</v>
      </c>
      <c r="Q124" s="726">
        <f t="shared" si="115"/>
        <v>0</v>
      </c>
      <c r="R124" s="726">
        <f t="shared" si="115"/>
        <v>0</v>
      </c>
      <c r="S124" s="726">
        <f t="shared" si="115"/>
        <v>0</v>
      </c>
      <c r="T124" s="726">
        <f t="shared" si="115"/>
        <v>0</v>
      </c>
      <c r="U124" s="726">
        <f t="shared" si="115"/>
        <v>0</v>
      </c>
      <c r="V124" s="726">
        <f t="shared" si="115"/>
        <v>0</v>
      </c>
      <c r="W124" s="751"/>
      <c r="X124" s="107"/>
      <c r="Y124" s="107"/>
      <c r="Z124" s="108"/>
    </row>
    <row r="125" spans="1:26" x14ac:dyDescent="0.2">
      <c r="A125" s="222">
        <v>3.1</v>
      </c>
      <c r="B125" s="344" t="s">
        <v>79</v>
      </c>
      <c r="C125" s="432">
        <v>0</v>
      </c>
      <c r="D125" s="387">
        <v>0</v>
      </c>
      <c r="E125" s="387">
        <v>0</v>
      </c>
      <c r="F125" s="415">
        <v>0</v>
      </c>
      <c r="G125" s="387">
        <v>0</v>
      </c>
      <c r="H125" s="387">
        <v>0</v>
      </c>
      <c r="I125" s="86">
        <v>0</v>
      </c>
      <c r="J125" s="420">
        <v>0</v>
      </c>
      <c r="K125" s="89"/>
      <c r="L125" s="76"/>
      <c r="M125" s="76"/>
      <c r="N125" s="697"/>
      <c r="O125" s="757"/>
      <c r="P125" s="76"/>
      <c r="Q125" s="76"/>
      <c r="R125" s="697"/>
      <c r="S125" s="757"/>
      <c r="T125" s="89"/>
      <c r="U125" s="76"/>
      <c r="V125" s="453"/>
      <c r="W125" s="111">
        <f t="shared" ref="W125:Z140" si="116">G125-C125</f>
        <v>0</v>
      </c>
      <c r="X125" s="74">
        <f t="shared" si="116"/>
        <v>0</v>
      </c>
      <c r="Y125" s="74">
        <f t="shared" si="116"/>
        <v>0</v>
      </c>
      <c r="Z125" s="311">
        <f t="shared" si="116"/>
        <v>0</v>
      </c>
    </row>
    <row r="126" spans="1:26" ht="13.5" thickBot="1" x14ac:dyDescent="0.25">
      <c r="A126" s="222">
        <v>3.2</v>
      </c>
      <c r="B126" s="344" t="s">
        <v>80</v>
      </c>
      <c r="C126" s="454">
        <v>0</v>
      </c>
      <c r="D126" s="110">
        <v>0</v>
      </c>
      <c r="E126" s="110">
        <v>0</v>
      </c>
      <c r="F126" s="409">
        <v>0</v>
      </c>
      <c r="G126" s="110">
        <v>0</v>
      </c>
      <c r="H126" s="110">
        <v>0</v>
      </c>
      <c r="I126" s="77">
        <v>0</v>
      </c>
      <c r="J126" s="426">
        <v>0</v>
      </c>
      <c r="K126" s="89"/>
      <c r="L126" s="76"/>
      <c r="M126" s="76"/>
      <c r="N126" s="697"/>
      <c r="O126" s="757"/>
      <c r="P126" s="76"/>
      <c r="Q126" s="76"/>
      <c r="R126" s="697"/>
      <c r="S126" s="757"/>
      <c r="T126" s="89"/>
      <c r="U126" s="76"/>
      <c r="V126" s="453"/>
      <c r="W126" s="111">
        <f t="shared" si="116"/>
        <v>0</v>
      </c>
      <c r="X126" s="74">
        <f t="shared" si="116"/>
        <v>0</v>
      </c>
      <c r="Y126" s="74">
        <f t="shared" si="116"/>
        <v>0</v>
      </c>
      <c r="Z126" s="311">
        <f t="shared" si="116"/>
        <v>0</v>
      </c>
    </row>
    <row r="127" spans="1:26" ht="13.5" thickBot="1" x14ac:dyDescent="0.25">
      <c r="A127" s="175" t="s">
        <v>145</v>
      </c>
      <c r="B127" s="336" t="s">
        <v>81</v>
      </c>
      <c r="C127" s="438">
        <f>C128+C133+C136++C137+C138</f>
        <v>1024341</v>
      </c>
      <c r="D127" s="438">
        <f t="shared" ref="D127:V127" si="117">D128+D133+D136++D137+D138</f>
        <v>0</v>
      </c>
      <c r="E127" s="438">
        <f t="shared" si="117"/>
        <v>1024341</v>
      </c>
      <c r="F127" s="553">
        <f t="shared" si="117"/>
        <v>0</v>
      </c>
      <c r="G127" s="163">
        <f t="shared" si="117"/>
        <v>773270</v>
      </c>
      <c r="H127" s="438">
        <f t="shared" si="117"/>
        <v>0</v>
      </c>
      <c r="I127" s="438">
        <f t="shared" si="117"/>
        <v>773270</v>
      </c>
      <c r="J127" s="438">
        <f t="shared" si="117"/>
        <v>0</v>
      </c>
      <c r="K127" s="438">
        <f t="shared" si="117"/>
        <v>-144798</v>
      </c>
      <c r="L127" s="438">
        <f t="shared" si="117"/>
        <v>0</v>
      </c>
      <c r="M127" s="438">
        <f t="shared" si="117"/>
        <v>-144798</v>
      </c>
      <c r="N127" s="732">
        <f t="shared" si="117"/>
        <v>0</v>
      </c>
      <c r="O127" s="732">
        <f t="shared" si="117"/>
        <v>-98643</v>
      </c>
      <c r="P127" s="732">
        <f t="shared" si="117"/>
        <v>0</v>
      </c>
      <c r="Q127" s="732">
        <f t="shared" si="117"/>
        <v>-98643</v>
      </c>
      <c r="R127" s="732">
        <f t="shared" si="117"/>
        <v>0</v>
      </c>
      <c r="S127" s="732">
        <f t="shared" si="117"/>
        <v>-377835</v>
      </c>
      <c r="T127" s="732">
        <f t="shared" si="117"/>
        <v>0</v>
      </c>
      <c r="U127" s="732">
        <f t="shared" si="117"/>
        <v>-377835</v>
      </c>
      <c r="V127" s="732">
        <f t="shared" si="117"/>
        <v>0</v>
      </c>
      <c r="W127" s="749">
        <f>C127+G127+K127+O127+S127</f>
        <v>1176335</v>
      </c>
      <c r="X127" s="749">
        <f t="shared" ref="X127:Y137" si="118">D127+H127+L127+P127+T127</f>
        <v>0</v>
      </c>
      <c r="Y127" s="749">
        <f t="shared" si="118"/>
        <v>1176335</v>
      </c>
      <c r="Z127" s="462">
        <f t="shared" ref="Z127:Z128" si="119">F127+J127</f>
        <v>0</v>
      </c>
    </row>
    <row r="128" spans="1:26" x14ac:dyDescent="0.2">
      <c r="A128" s="220">
        <v>4.0999999999999996</v>
      </c>
      <c r="B128" s="344" t="s">
        <v>82</v>
      </c>
      <c r="C128" s="431">
        <f>C129+C131</f>
        <v>900762</v>
      </c>
      <c r="D128" s="431">
        <f t="shared" ref="D128:I128" si="120">D129+D131</f>
        <v>0</v>
      </c>
      <c r="E128" s="431">
        <f t="shared" si="120"/>
        <v>900762</v>
      </c>
      <c r="F128" s="541"/>
      <c r="G128" s="146">
        <f t="shared" si="120"/>
        <v>730062</v>
      </c>
      <c r="H128" s="431">
        <f t="shared" si="120"/>
        <v>0</v>
      </c>
      <c r="I128" s="431">
        <f t="shared" si="120"/>
        <v>730062</v>
      </c>
      <c r="J128" s="431"/>
      <c r="K128" s="89">
        <f>K129+K131</f>
        <v>-98115</v>
      </c>
      <c r="L128" s="89">
        <f t="shared" ref="L128:V128" si="121">L129+L131</f>
        <v>0</v>
      </c>
      <c r="M128" s="89">
        <f t="shared" si="121"/>
        <v>-98115</v>
      </c>
      <c r="N128" s="697">
        <f t="shared" si="121"/>
        <v>0</v>
      </c>
      <c r="O128" s="697">
        <f t="shared" si="121"/>
        <v>-97536</v>
      </c>
      <c r="P128" s="697">
        <f t="shared" si="121"/>
        <v>0</v>
      </c>
      <c r="Q128" s="697">
        <f t="shared" si="121"/>
        <v>-97536</v>
      </c>
      <c r="R128" s="697">
        <f t="shared" si="121"/>
        <v>0</v>
      </c>
      <c r="S128" s="697">
        <f t="shared" si="121"/>
        <v>-420000</v>
      </c>
      <c r="T128" s="697">
        <f t="shared" si="121"/>
        <v>0</v>
      </c>
      <c r="U128" s="697">
        <f t="shared" si="121"/>
        <v>-420000</v>
      </c>
      <c r="V128" s="697">
        <f t="shared" si="121"/>
        <v>0</v>
      </c>
      <c r="W128" s="111">
        <f>C128+G128+K128+O128+S128</f>
        <v>1015173</v>
      </c>
      <c r="X128" s="111">
        <f t="shared" si="118"/>
        <v>0</v>
      </c>
      <c r="Y128" s="111">
        <f t="shared" si="118"/>
        <v>1015173</v>
      </c>
      <c r="Z128" s="463">
        <f t="shared" si="119"/>
        <v>0</v>
      </c>
    </row>
    <row r="129" spans="1:26" x14ac:dyDescent="0.2">
      <c r="A129" s="228" t="s">
        <v>254</v>
      </c>
      <c r="B129" s="333" t="s">
        <v>160</v>
      </c>
      <c r="C129" s="439">
        <v>886062</v>
      </c>
      <c r="D129" s="386"/>
      <c r="E129" s="530">
        <v>886062</v>
      </c>
      <c r="F129" s="451">
        <f t="shared" ref="F129:J129" si="122">SUM(F125:F128)</f>
        <v>0</v>
      </c>
      <c r="G129" s="387">
        <v>723578</v>
      </c>
      <c r="H129" s="387"/>
      <c r="I129" s="431">
        <v>723578</v>
      </c>
      <c r="J129" s="420">
        <f t="shared" si="122"/>
        <v>0</v>
      </c>
      <c r="K129" s="89">
        <v>-98415</v>
      </c>
      <c r="L129" s="76"/>
      <c r="M129" s="76">
        <v>-98415</v>
      </c>
      <c r="N129" s="697"/>
      <c r="O129" s="757">
        <v>-97536</v>
      </c>
      <c r="P129" s="76"/>
      <c r="Q129" s="76">
        <v>-97536</v>
      </c>
      <c r="R129" s="697"/>
      <c r="S129" s="757">
        <v>-420000</v>
      </c>
      <c r="T129" s="89"/>
      <c r="U129" s="76">
        <v>-420000</v>
      </c>
      <c r="V129" s="453"/>
      <c r="W129" s="111">
        <f t="shared" ref="W129:W134" si="123">C129+G129+K129+O129+S129</f>
        <v>993689</v>
      </c>
      <c r="X129" s="111">
        <f t="shared" ref="X129" si="124">D129+H129+L129+P129</f>
        <v>0</v>
      </c>
      <c r="Y129" s="111">
        <f t="shared" si="118"/>
        <v>993689</v>
      </c>
      <c r="Z129" s="311">
        <f t="shared" si="116"/>
        <v>0</v>
      </c>
    </row>
    <row r="130" spans="1:26" ht="15.75" x14ac:dyDescent="0.2">
      <c r="A130" s="228" t="s">
        <v>277</v>
      </c>
      <c r="B130" s="333" t="s">
        <v>233</v>
      </c>
      <c r="C130" s="439"/>
      <c r="D130" s="390"/>
      <c r="E130" s="390"/>
      <c r="F130" s="455"/>
      <c r="G130" s="390"/>
      <c r="H130" s="395"/>
      <c r="I130" s="398"/>
      <c r="J130" s="423"/>
      <c r="K130" s="395"/>
      <c r="L130" s="398"/>
      <c r="M130" s="398"/>
      <c r="N130" s="736"/>
      <c r="O130" s="765"/>
      <c r="P130" s="398"/>
      <c r="Q130" s="398"/>
      <c r="R130" s="736"/>
      <c r="S130" s="765"/>
      <c r="T130" s="395"/>
      <c r="U130" s="398"/>
      <c r="V130" s="766"/>
      <c r="W130" s="111">
        <f t="shared" si="123"/>
        <v>0</v>
      </c>
      <c r="X130" s="74">
        <f t="shared" si="116"/>
        <v>0</v>
      </c>
      <c r="Y130" s="111">
        <f t="shared" si="118"/>
        <v>0</v>
      </c>
      <c r="Z130" s="311">
        <f t="shared" si="116"/>
        <v>0</v>
      </c>
    </row>
    <row r="131" spans="1:26" x14ac:dyDescent="0.2">
      <c r="A131" s="220">
        <v>4.2</v>
      </c>
      <c r="B131" s="344" t="s">
        <v>83</v>
      </c>
      <c r="C131" s="439">
        <v>14700</v>
      </c>
      <c r="D131" s="387"/>
      <c r="E131" s="387">
        <v>14700</v>
      </c>
      <c r="F131" s="415"/>
      <c r="G131" s="387">
        <v>6484</v>
      </c>
      <c r="H131" s="387">
        <v>0</v>
      </c>
      <c r="I131" s="86">
        <v>6484</v>
      </c>
      <c r="J131" s="420">
        <v>0</v>
      </c>
      <c r="K131" s="89">
        <v>300</v>
      </c>
      <c r="L131" s="76"/>
      <c r="M131" s="76">
        <v>300</v>
      </c>
      <c r="N131" s="697"/>
      <c r="O131" s="757"/>
      <c r="P131" s="76"/>
      <c r="Q131" s="76"/>
      <c r="R131" s="697"/>
      <c r="S131" s="757"/>
      <c r="T131" s="89"/>
      <c r="U131" s="76"/>
      <c r="V131" s="453"/>
      <c r="W131" s="111">
        <f t="shared" si="123"/>
        <v>21484</v>
      </c>
      <c r="X131" s="463">
        <f t="shared" ref="X131" si="125">D131+H131+L131</f>
        <v>0</v>
      </c>
      <c r="Y131" s="111">
        <f t="shared" si="118"/>
        <v>21484</v>
      </c>
      <c r="Z131" s="311">
        <f t="shared" si="116"/>
        <v>0</v>
      </c>
    </row>
    <row r="132" spans="1:26" x14ac:dyDescent="0.2">
      <c r="A132" s="220" t="s">
        <v>278</v>
      </c>
      <c r="B132" s="344" t="s">
        <v>234</v>
      </c>
      <c r="C132" s="439"/>
      <c r="D132" s="110"/>
      <c r="E132" s="110"/>
      <c r="F132" s="409"/>
      <c r="G132" s="110">
        <v>0</v>
      </c>
      <c r="H132" s="110">
        <v>0</v>
      </c>
      <c r="I132" s="77">
        <v>0</v>
      </c>
      <c r="J132" s="426">
        <v>0</v>
      </c>
      <c r="K132" s="89"/>
      <c r="L132" s="76"/>
      <c r="M132" s="76"/>
      <c r="N132" s="697"/>
      <c r="O132" s="757"/>
      <c r="P132" s="76"/>
      <c r="Q132" s="76"/>
      <c r="R132" s="697"/>
      <c r="S132" s="757"/>
      <c r="T132" s="89"/>
      <c r="U132" s="76"/>
      <c r="V132" s="453"/>
      <c r="W132" s="111">
        <f t="shared" si="123"/>
        <v>0</v>
      </c>
      <c r="X132" s="74">
        <f t="shared" si="116"/>
        <v>0</v>
      </c>
      <c r="Y132" s="111">
        <f t="shared" si="118"/>
        <v>0</v>
      </c>
      <c r="Z132" s="311">
        <f t="shared" si="116"/>
        <v>0</v>
      </c>
    </row>
    <row r="133" spans="1:26" x14ac:dyDescent="0.2">
      <c r="A133" s="206">
        <v>4.3</v>
      </c>
      <c r="B133" s="334" t="s">
        <v>84</v>
      </c>
      <c r="C133" s="439">
        <f>C134+C135</f>
        <v>0</v>
      </c>
      <c r="D133" s="439">
        <f t="shared" ref="D133:V133" si="126">D134+D135</f>
        <v>0</v>
      </c>
      <c r="E133" s="439">
        <f t="shared" si="126"/>
        <v>0</v>
      </c>
      <c r="F133" s="554">
        <f t="shared" si="126"/>
        <v>0</v>
      </c>
      <c r="G133" s="533">
        <f t="shared" si="126"/>
        <v>0</v>
      </c>
      <c r="H133" s="439">
        <f t="shared" si="126"/>
        <v>0</v>
      </c>
      <c r="I133" s="439">
        <f t="shared" si="126"/>
        <v>0</v>
      </c>
      <c r="J133" s="439">
        <f t="shared" si="126"/>
        <v>0</v>
      </c>
      <c r="K133" s="439">
        <f t="shared" si="126"/>
        <v>0</v>
      </c>
      <c r="L133" s="439">
        <f t="shared" si="126"/>
        <v>0</v>
      </c>
      <c r="M133" s="439">
        <f t="shared" si="126"/>
        <v>0</v>
      </c>
      <c r="N133" s="733">
        <f t="shared" si="126"/>
        <v>0</v>
      </c>
      <c r="O133" s="733">
        <f t="shared" si="126"/>
        <v>1300</v>
      </c>
      <c r="P133" s="733">
        <f t="shared" si="126"/>
        <v>0</v>
      </c>
      <c r="Q133" s="733">
        <f t="shared" si="126"/>
        <v>1300</v>
      </c>
      <c r="R133" s="733">
        <f t="shared" si="126"/>
        <v>0</v>
      </c>
      <c r="S133" s="733">
        <f t="shared" si="126"/>
        <v>42165</v>
      </c>
      <c r="T133" s="733">
        <f t="shared" si="126"/>
        <v>0</v>
      </c>
      <c r="U133" s="733">
        <f t="shared" si="126"/>
        <v>42165</v>
      </c>
      <c r="V133" s="733">
        <f t="shared" si="126"/>
        <v>0</v>
      </c>
      <c r="W133" s="111">
        <f>C133+G133+K133+O133+S133</f>
        <v>43465</v>
      </c>
      <c r="X133" s="74">
        <f t="shared" si="116"/>
        <v>0</v>
      </c>
      <c r="Y133" s="111">
        <f t="shared" si="118"/>
        <v>43465</v>
      </c>
      <c r="Z133" s="311">
        <f t="shared" si="116"/>
        <v>0</v>
      </c>
    </row>
    <row r="134" spans="1:26" ht="15.75" x14ac:dyDescent="0.2">
      <c r="A134" s="226" t="s">
        <v>279</v>
      </c>
      <c r="B134" s="333" t="s">
        <v>85</v>
      </c>
      <c r="C134" s="439">
        <v>0</v>
      </c>
      <c r="D134" s="403"/>
      <c r="E134" s="403"/>
      <c r="F134" s="456"/>
      <c r="G134" s="387"/>
      <c r="H134" s="395"/>
      <c r="I134" s="398"/>
      <c r="J134" s="423"/>
      <c r="K134" s="395"/>
      <c r="L134" s="398"/>
      <c r="M134" s="398"/>
      <c r="N134" s="736"/>
      <c r="O134" s="765">
        <v>1300</v>
      </c>
      <c r="P134" s="398"/>
      <c r="Q134" s="398">
        <v>1300</v>
      </c>
      <c r="R134" s="736"/>
      <c r="S134" s="765">
        <v>42165</v>
      </c>
      <c r="T134" s="395"/>
      <c r="U134" s="398">
        <v>42165</v>
      </c>
      <c r="V134" s="766"/>
      <c r="W134" s="111">
        <f t="shared" si="123"/>
        <v>43465</v>
      </c>
      <c r="X134" s="74">
        <f t="shared" si="116"/>
        <v>0</v>
      </c>
      <c r="Y134" s="111">
        <f t="shared" si="118"/>
        <v>43465</v>
      </c>
      <c r="Z134" s="311">
        <f t="shared" si="116"/>
        <v>0</v>
      </c>
    </row>
    <row r="135" spans="1:26" x14ac:dyDescent="0.2">
      <c r="A135" s="226" t="s">
        <v>280</v>
      </c>
      <c r="B135" s="333" t="s">
        <v>86</v>
      </c>
      <c r="C135" s="431">
        <v>0</v>
      </c>
      <c r="D135" s="396">
        <v>0</v>
      </c>
      <c r="E135" s="396">
        <v>0</v>
      </c>
      <c r="F135" s="457">
        <v>0</v>
      </c>
      <c r="G135" s="396">
        <v>0</v>
      </c>
      <c r="H135" s="396">
        <v>0</v>
      </c>
      <c r="I135" s="399">
        <v>0</v>
      </c>
      <c r="J135" s="427">
        <v>0</v>
      </c>
      <c r="K135" s="89"/>
      <c r="L135" s="76"/>
      <c r="M135" s="76"/>
      <c r="N135" s="697"/>
      <c r="O135" s="757"/>
      <c r="P135" s="76"/>
      <c r="Q135" s="76"/>
      <c r="R135" s="697"/>
      <c r="S135" s="757"/>
      <c r="T135" s="89"/>
      <c r="U135" s="76"/>
      <c r="V135" s="453"/>
      <c r="W135" s="111">
        <f t="shared" ref="W135:W137" si="127">C135+G135</f>
        <v>0</v>
      </c>
      <c r="X135" s="74">
        <f t="shared" si="116"/>
        <v>0</v>
      </c>
      <c r="Y135" s="111">
        <f t="shared" si="118"/>
        <v>0</v>
      </c>
      <c r="Z135" s="311">
        <f t="shared" si="116"/>
        <v>0</v>
      </c>
    </row>
    <row r="136" spans="1:26" x14ac:dyDescent="0.2">
      <c r="A136" s="206">
        <v>4.4000000000000004</v>
      </c>
      <c r="B136" s="329" t="s">
        <v>87</v>
      </c>
      <c r="C136" s="431">
        <v>0</v>
      </c>
      <c r="D136" s="397">
        <v>0</v>
      </c>
      <c r="E136" s="397">
        <v>0</v>
      </c>
      <c r="F136" s="458">
        <v>0</v>
      </c>
      <c r="G136" s="397">
        <v>0</v>
      </c>
      <c r="H136" s="397">
        <v>0</v>
      </c>
      <c r="I136" s="400">
        <v>0</v>
      </c>
      <c r="J136" s="428">
        <v>0</v>
      </c>
      <c r="K136" s="684"/>
      <c r="L136" s="687"/>
      <c r="M136" s="687"/>
      <c r="N136" s="741"/>
      <c r="O136" s="767"/>
      <c r="P136" s="687"/>
      <c r="Q136" s="687"/>
      <c r="R136" s="741"/>
      <c r="S136" s="767"/>
      <c r="T136" s="684"/>
      <c r="U136" s="687"/>
      <c r="V136" s="768"/>
      <c r="W136" s="111">
        <f t="shared" si="127"/>
        <v>0</v>
      </c>
      <c r="X136" s="74">
        <f t="shared" si="116"/>
        <v>0</v>
      </c>
      <c r="Y136" s="111">
        <f t="shared" si="118"/>
        <v>0</v>
      </c>
      <c r="Z136" s="311">
        <f t="shared" si="116"/>
        <v>0</v>
      </c>
    </row>
    <row r="137" spans="1:26" ht="15.75" x14ac:dyDescent="0.2">
      <c r="A137" s="206">
        <v>4.5</v>
      </c>
      <c r="B137" s="329" t="s">
        <v>171</v>
      </c>
      <c r="C137" s="431">
        <v>30078</v>
      </c>
      <c r="D137" s="390"/>
      <c r="E137" s="85">
        <v>30078</v>
      </c>
      <c r="F137" s="455"/>
      <c r="G137" s="85">
        <v>0</v>
      </c>
      <c r="H137" s="395"/>
      <c r="I137" s="74">
        <v>0</v>
      </c>
      <c r="J137" s="423"/>
      <c r="K137" s="395"/>
      <c r="L137" s="398"/>
      <c r="M137" s="398"/>
      <c r="N137" s="736"/>
      <c r="O137" s="765"/>
      <c r="P137" s="398"/>
      <c r="Q137" s="398"/>
      <c r="R137" s="736"/>
      <c r="S137" s="765"/>
      <c r="T137" s="395"/>
      <c r="U137" s="398"/>
      <c r="V137" s="766"/>
      <c r="W137" s="111">
        <f t="shared" si="127"/>
        <v>30078</v>
      </c>
      <c r="X137" s="74">
        <f t="shared" si="116"/>
        <v>0</v>
      </c>
      <c r="Y137" s="111">
        <f t="shared" si="118"/>
        <v>30078</v>
      </c>
      <c r="Z137" s="311">
        <f t="shared" si="116"/>
        <v>0</v>
      </c>
    </row>
    <row r="138" spans="1:26" ht="13.5" thickBot="1" x14ac:dyDescent="0.25">
      <c r="A138" s="362" t="s">
        <v>281</v>
      </c>
      <c r="B138" s="329" t="s">
        <v>161</v>
      </c>
      <c r="C138" s="459">
        <v>93501</v>
      </c>
      <c r="D138" s="387"/>
      <c r="E138" s="387">
        <v>93501</v>
      </c>
      <c r="F138" s="415">
        <v>0</v>
      </c>
      <c r="G138" s="387">
        <v>43208</v>
      </c>
      <c r="H138" s="82"/>
      <c r="I138" s="86">
        <v>43208</v>
      </c>
      <c r="J138" s="420">
        <v>0</v>
      </c>
      <c r="K138" s="679">
        <v>-46683</v>
      </c>
      <c r="L138" s="681"/>
      <c r="M138" s="681">
        <v>-46683</v>
      </c>
      <c r="N138" s="697"/>
      <c r="O138" s="757">
        <v>-2407</v>
      </c>
      <c r="P138" s="76"/>
      <c r="Q138" s="76">
        <v>-2407</v>
      </c>
      <c r="R138" s="697"/>
      <c r="S138" s="785"/>
      <c r="T138" s="89"/>
      <c r="U138" s="76"/>
      <c r="V138" s="453"/>
      <c r="W138" s="111">
        <f>C138+G138+K138+O138</f>
        <v>87619</v>
      </c>
      <c r="X138" s="111">
        <f t="shared" ref="X138:Y138" si="128">D138+H138+L138+P138</f>
        <v>0</v>
      </c>
      <c r="Y138" s="111">
        <f t="shared" si="128"/>
        <v>87619</v>
      </c>
      <c r="Z138" s="311">
        <f t="shared" si="116"/>
        <v>0</v>
      </c>
    </row>
    <row r="139" spans="1:26" ht="14.25" thickBot="1" x14ac:dyDescent="0.3">
      <c r="A139" s="157" t="s">
        <v>47</v>
      </c>
      <c r="B139" s="337" t="s">
        <v>274</v>
      </c>
      <c r="C139" s="460">
        <f>C124+C127</f>
        <v>1024341</v>
      </c>
      <c r="D139" s="460">
        <f t="shared" ref="D139:V139" si="129">D124+D127</f>
        <v>0</v>
      </c>
      <c r="E139" s="460">
        <f t="shared" si="129"/>
        <v>1024341</v>
      </c>
      <c r="F139" s="561">
        <f t="shared" si="129"/>
        <v>0</v>
      </c>
      <c r="G139" s="537">
        <f t="shared" si="129"/>
        <v>773270</v>
      </c>
      <c r="H139" s="460">
        <f t="shared" si="129"/>
        <v>0</v>
      </c>
      <c r="I139" s="460">
        <f t="shared" si="129"/>
        <v>773270</v>
      </c>
      <c r="J139" s="460">
        <f t="shared" si="129"/>
        <v>0</v>
      </c>
      <c r="K139" s="460">
        <f t="shared" si="129"/>
        <v>-144798</v>
      </c>
      <c r="L139" s="460">
        <f t="shared" si="129"/>
        <v>0</v>
      </c>
      <c r="M139" s="460">
        <f t="shared" si="129"/>
        <v>-144798</v>
      </c>
      <c r="N139" s="744">
        <f t="shared" si="129"/>
        <v>0</v>
      </c>
      <c r="O139" s="744">
        <f t="shared" si="129"/>
        <v>-98643</v>
      </c>
      <c r="P139" s="744">
        <f t="shared" si="129"/>
        <v>0</v>
      </c>
      <c r="Q139" s="744">
        <f t="shared" si="129"/>
        <v>-98643</v>
      </c>
      <c r="R139" s="744">
        <f t="shared" si="129"/>
        <v>0</v>
      </c>
      <c r="S139" s="744">
        <f t="shared" si="129"/>
        <v>-377835</v>
      </c>
      <c r="T139" s="744">
        <f t="shared" si="129"/>
        <v>0</v>
      </c>
      <c r="U139" s="744">
        <f t="shared" si="129"/>
        <v>-377835</v>
      </c>
      <c r="V139" s="744">
        <f t="shared" si="129"/>
        <v>0</v>
      </c>
      <c r="W139" s="749">
        <f>C139+G139+K139+S139</f>
        <v>1274978</v>
      </c>
      <c r="X139" s="749">
        <f t="shared" ref="X139:Y139" si="130">D139+H139+L139+T139</f>
        <v>0</v>
      </c>
      <c r="Y139" s="749">
        <f t="shared" si="130"/>
        <v>1274978</v>
      </c>
      <c r="Z139" s="462">
        <f t="shared" ref="Z139" si="131">F139+J139</f>
        <v>0</v>
      </c>
    </row>
    <row r="140" spans="1:26" ht="13.5" thickBot="1" x14ac:dyDescent="0.25">
      <c r="A140" s="175" t="s">
        <v>146</v>
      </c>
      <c r="B140" s="330" t="s">
        <v>283</v>
      </c>
      <c r="C140" s="562">
        <f>C141+C142+C143</f>
        <v>0</v>
      </c>
      <c r="D140" s="404">
        <f t="shared" ref="D140:V140" si="132">D141+D142+D143</f>
        <v>0</v>
      </c>
      <c r="E140" s="404">
        <f t="shared" si="132"/>
        <v>0</v>
      </c>
      <c r="F140" s="563">
        <f t="shared" si="132"/>
        <v>0</v>
      </c>
      <c r="G140" s="538"/>
      <c r="H140" s="404">
        <f t="shared" si="132"/>
        <v>0</v>
      </c>
      <c r="I140" s="567">
        <f t="shared" si="132"/>
        <v>0</v>
      </c>
      <c r="J140" s="562">
        <f t="shared" si="132"/>
        <v>0</v>
      </c>
      <c r="K140" s="562">
        <f t="shared" si="132"/>
        <v>0</v>
      </c>
      <c r="L140" s="562">
        <f t="shared" si="132"/>
        <v>0</v>
      </c>
      <c r="M140" s="562">
        <f t="shared" si="132"/>
        <v>0</v>
      </c>
      <c r="N140" s="745">
        <f t="shared" si="132"/>
        <v>0</v>
      </c>
      <c r="O140" s="745">
        <f t="shared" si="132"/>
        <v>0</v>
      </c>
      <c r="P140" s="745">
        <f t="shared" si="132"/>
        <v>0</v>
      </c>
      <c r="Q140" s="745">
        <f t="shared" si="132"/>
        <v>0</v>
      </c>
      <c r="R140" s="745">
        <f t="shared" si="132"/>
        <v>0</v>
      </c>
      <c r="S140" s="745">
        <f t="shared" si="132"/>
        <v>0</v>
      </c>
      <c r="T140" s="745">
        <f t="shared" si="132"/>
        <v>0</v>
      </c>
      <c r="U140" s="745">
        <f t="shared" si="132"/>
        <v>0</v>
      </c>
      <c r="V140" s="745">
        <f t="shared" si="132"/>
        <v>0</v>
      </c>
      <c r="W140" s="754">
        <f t="shared" si="116"/>
        <v>0</v>
      </c>
      <c r="X140" s="402">
        <f t="shared" ref="X140:Z154" si="133">H140-D140</f>
        <v>0</v>
      </c>
      <c r="Y140" s="575">
        <f t="shared" si="116"/>
        <v>0</v>
      </c>
      <c r="Z140" s="576">
        <f t="shared" si="133"/>
        <v>0</v>
      </c>
    </row>
    <row r="141" spans="1:26" ht="13.5" thickBot="1" x14ac:dyDescent="0.25">
      <c r="A141" s="320">
        <v>5.0999999999999996</v>
      </c>
      <c r="B141" s="523" t="s">
        <v>284</v>
      </c>
      <c r="C141" s="564"/>
      <c r="D141" s="565"/>
      <c r="E141" s="565"/>
      <c r="F141" s="566"/>
      <c r="G141" s="539"/>
      <c r="H141" s="85"/>
      <c r="I141" s="113"/>
      <c r="J141" s="113"/>
      <c r="K141" s="715"/>
      <c r="L141" s="717"/>
      <c r="M141" s="717"/>
      <c r="N141" s="741"/>
      <c r="O141" s="767"/>
      <c r="P141" s="687"/>
      <c r="Q141" s="687"/>
      <c r="R141" s="741"/>
      <c r="S141" s="767"/>
      <c r="T141" s="684"/>
      <c r="U141" s="687"/>
      <c r="V141" s="768"/>
      <c r="W141" s="755">
        <f t="shared" ref="W141:W150" si="134">G141-C141</f>
        <v>0</v>
      </c>
      <c r="X141" s="577">
        <f t="shared" si="133"/>
        <v>0</v>
      </c>
      <c r="Y141" s="78">
        <f t="shared" ref="Y141:Z155" si="135">I141-E141</f>
        <v>0</v>
      </c>
      <c r="Z141" s="577">
        <f t="shared" si="133"/>
        <v>0</v>
      </c>
    </row>
    <row r="142" spans="1:26" ht="15.75" hidden="1" customHeight="1" x14ac:dyDescent="0.2">
      <c r="A142" s="821" t="s">
        <v>90</v>
      </c>
      <c r="B142" s="822"/>
      <c r="C142" s="822"/>
      <c r="D142" s="822"/>
      <c r="E142" s="822"/>
      <c r="F142" s="822"/>
      <c r="G142" s="822"/>
      <c r="H142" s="345"/>
      <c r="I142" s="345"/>
      <c r="J142" s="345"/>
      <c r="K142" s="393"/>
      <c r="L142" s="345"/>
      <c r="M142" s="345"/>
      <c r="N142" s="706"/>
      <c r="O142" s="769"/>
      <c r="P142" s="345"/>
      <c r="Q142" s="345"/>
      <c r="R142" s="706"/>
      <c r="S142" s="769"/>
      <c r="T142" s="393"/>
      <c r="U142" s="345"/>
      <c r="V142" s="770"/>
      <c r="W142" s="755">
        <f t="shared" si="134"/>
        <v>0</v>
      </c>
      <c r="X142" s="577">
        <f t="shared" si="133"/>
        <v>0</v>
      </c>
      <c r="Y142" s="78">
        <f t="shared" si="135"/>
        <v>0</v>
      </c>
      <c r="Z142" s="577">
        <f t="shared" si="133"/>
        <v>0</v>
      </c>
    </row>
    <row r="143" spans="1:26" ht="12.75" hidden="1" customHeight="1" x14ac:dyDescent="0.2">
      <c r="A143" s="376"/>
      <c r="B143" s="363" t="s">
        <v>91</v>
      </c>
      <c r="C143" s="364"/>
      <c r="D143" s="364"/>
      <c r="E143" s="364"/>
      <c r="F143" s="364"/>
      <c r="G143" s="364"/>
      <c r="H143" s="328"/>
      <c r="I143" s="328"/>
      <c r="J143" s="328"/>
      <c r="K143" s="394"/>
      <c r="L143" s="328"/>
      <c r="M143" s="328"/>
      <c r="N143" s="707"/>
      <c r="O143" s="771"/>
      <c r="P143" s="328"/>
      <c r="Q143" s="328"/>
      <c r="R143" s="707"/>
      <c r="S143" s="771"/>
      <c r="T143" s="394"/>
      <c r="U143" s="328"/>
      <c r="V143" s="772"/>
      <c r="W143" s="755">
        <f t="shared" si="134"/>
        <v>0</v>
      </c>
      <c r="X143" s="577">
        <f t="shared" si="133"/>
        <v>0</v>
      </c>
      <c r="Y143" s="78">
        <f t="shared" si="135"/>
        <v>0</v>
      </c>
      <c r="Z143" s="577">
        <f t="shared" si="133"/>
        <v>0</v>
      </c>
    </row>
    <row r="144" spans="1:26" ht="12.75" hidden="1" customHeight="1" x14ac:dyDescent="0.2">
      <c r="A144" s="376"/>
      <c r="B144" s="363" t="s">
        <v>92</v>
      </c>
      <c r="C144" s="364"/>
      <c r="D144" s="364"/>
      <c r="E144" s="364"/>
      <c r="F144" s="364"/>
      <c r="G144" s="364"/>
      <c r="H144" s="328"/>
      <c r="I144" s="328"/>
      <c r="J144" s="328"/>
      <c r="K144" s="394"/>
      <c r="L144" s="328"/>
      <c r="M144" s="328"/>
      <c r="N144" s="707"/>
      <c r="O144" s="771"/>
      <c r="P144" s="328"/>
      <c r="Q144" s="328"/>
      <c r="R144" s="707"/>
      <c r="S144" s="771"/>
      <c r="T144" s="394"/>
      <c r="U144" s="328"/>
      <c r="V144" s="772"/>
      <c r="W144" s="755">
        <f t="shared" si="134"/>
        <v>0</v>
      </c>
      <c r="X144" s="577">
        <f t="shared" si="133"/>
        <v>0</v>
      </c>
      <c r="Y144" s="78">
        <f t="shared" si="135"/>
        <v>0</v>
      </c>
      <c r="Z144" s="577">
        <f t="shared" si="133"/>
        <v>0</v>
      </c>
    </row>
    <row r="145" spans="1:26" ht="12.75" hidden="1" customHeight="1" x14ac:dyDescent="0.2">
      <c r="A145" s="823" t="s">
        <v>93</v>
      </c>
      <c r="B145" s="824"/>
      <c r="C145" s="364"/>
      <c r="D145" s="364"/>
      <c r="E145" s="364"/>
      <c r="F145" s="364"/>
      <c r="G145" s="364">
        <v>0</v>
      </c>
      <c r="H145" s="328"/>
      <c r="I145" s="328"/>
      <c r="J145" s="328"/>
      <c r="K145" s="394"/>
      <c r="L145" s="328"/>
      <c r="M145" s="328"/>
      <c r="N145" s="707"/>
      <c r="O145" s="771"/>
      <c r="P145" s="328"/>
      <c r="Q145" s="328"/>
      <c r="R145" s="707"/>
      <c r="S145" s="771"/>
      <c r="T145" s="394"/>
      <c r="U145" s="328"/>
      <c r="V145" s="772"/>
      <c r="W145" s="755">
        <f t="shared" si="134"/>
        <v>0</v>
      </c>
      <c r="X145" s="577">
        <f t="shared" si="133"/>
        <v>0</v>
      </c>
      <c r="Y145" s="78">
        <f t="shared" si="135"/>
        <v>0</v>
      </c>
      <c r="Z145" s="577">
        <f t="shared" si="133"/>
        <v>0</v>
      </c>
    </row>
    <row r="146" spans="1:26" ht="13.5" hidden="1" customHeight="1" thickBot="1" x14ac:dyDescent="0.25">
      <c r="A146" s="376"/>
      <c r="B146" s="363" t="s">
        <v>89</v>
      </c>
      <c r="C146" s="364"/>
      <c r="D146" s="364"/>
      <c r="E146" s="364"/>
      <c r="F146" s="364"/>
      <c r="G146" s="364"/>
      <c r="H146" s="328"/>
      <c r="I146" s="328"/>
      <c r="J146" s="328"/>
      <c r="K146" s="394"/>
      <c r="L146" s="328"/>
      <c r="M146" s="328"/>
      <c r="N146" s="707"/>
      <c r="O146" s="771"/>
      <c r="P146" s="328"/>
      <c r="Q146" s="328"/>
      <c r="R146" s="707"/>
      <c r="S146" s="771"/>
      <c r="T146" s="394"/>
      <c r="U146" s="328"/>
      <c r="V146" s="772"/>
      <c r="W146" s="755">
        <f t="shared" si="134"/>
        <v>0</v>
      </c>
      <c r="X146" s="577">
        <f t="shared" si="133"/>
        <v>0</v>
      </c>
      <c r="Y146" s="78">
        <f t="shared" si="135"/>
        <v>0</v>
      </c>
      <c r="Z146" s="577">
        <f t="shared" si="133"/>
        <v>0</v>
      </c>
    </row>
    <row r="147" spans="1:26" ht="12.75" hidden="1" customHeight="1" x14ac:dyDescent="0.2">
      <c r="A147" s="376"/>
      <c r="B147" s="363" t="s">
        <v>94</v>
      </c>
      <c r="C147" s="364"/>
      <c r="D147" s="364"/>
      <c r="E147" s="364"/>
      <c r="F147" s="364"/>
      <c r="G147" s="364">
        <v>0</v>
      </c>
      <c r="H147" s="328"/>
      <c r="I147" s="328"/>
      <c r="J147" s="328"/>
      <c r="K147" s="394"/>
      <c r="L147" s="328"/>
      <c r="M147" s="328"/>
      <c r="N147" s="707"/>
      <c r="O147" s="771"/>
      <c r="P147" s="328"/>
      <c r="Q147" s="328"/>
      <c r="R147" s="707"/>
      <c r="S147" s="771"/>
      <c r="T147" s="394"/>
      <c r="U147" s="328"/>
      <c r="V147" s="772"/>
      <c r="W147" s="755">
        <f t="shared" si="134"/>
        <v>0</v>
      </c>
      <c r="X147" s="577">
        <f t="shared" si="133"/>
        <v>0</v>
      </c>
      <c r="Y147" s="78">
        <f t="shared" si="135"/>
        <v>0</v>
      </c>
      <c r="Z147" s="577">
        <f t="shared" si="133"/>
        <v>0</v>
      </c>
    </row>
    <row r="148" spans="1:26" ht="0.75" customHeight="1" thickBot="1" x14ac:dyDescent="0.25">
      <c r="A148" s="825" t="s">
        <v>95</v>
      </c>
      <c r="B148" s="826"/>
      <c r="C148" s="365"/>
      <c r="D148" s="365"/>
      <c r="E148" s="365"/>
      <c r="F148" s="365"/>
      <c r="G148" s="365">
        <v>11695338</v>
      </c>
      <c r="H148" s="346"/>
      <c r="I148" s="346"/>
      <c r="J148" s="346"/>
      <c r="K148" s="147"/>
      <c r="L148" s="346"/>
      <c r="M148" s="346"/>
      <c r="N148" s="708"/>
      <c r="O148" s="773"/>
      <c r="P148" s="346"/>
      <c r="Q148" s="346"/>
      <c r="R148" s="708"/>
      <c r="S148" s="773"/>
      <c r="T148" s="147"/>
      <c r="U148" s="346"/>
      <c r="V148" s="774"/>
      <c r="W148" s="755">
        <f t="shared" si="134"/>
        <v>11695338</v>
      </c>
      <c r="X148" s="577">
        <f t="shared" si="133"/>
        <v>0</v>
      </c>
      <c r="Y148" s="78">
        <f t="shared" si="135"/>
        <v>0</v>
      </c>
      <c r="Z148" s="577">
        <f t="shared" si="133"/>
        <v>0</v>
      </c>
    </row>
    <row r="149" spans="1:26" x14ac:dyDescent="0.2">
      <c r="A149" s="407">
        <v>5.2</v>
      </c>
      <c r="B149" s="477" t="s">
        <v>237</v>
      </c>
      <c r="C149" s="482"/>
      <c r="D149" s="366"/>
      <c r="E149" s="368"/>
      <c r="F149" s="483"/>
      <c r="G149" s="486"/>
      <c r="H149" s="487"/>
      <c r="I149" s="348"/>
      <c r="J149" s="488"/>
      <c r="K149" s="710"/>
      <c r="L149" s="712"/>
      <c r="M149" s="712"/>
      <c r="N149" s="408"/>
      <c r="O149" s="775"/>
      <c r="P149" s="712"/>
      <c r="Q149" s="712"/>
      <c r="R149" s="408"/>
      <c r="S149" s="775"/>
      <c r="T149" s="710"/>
      <c r="U149" s="712"/>
      <c r="V149" s="776"/>
      <c r="W149" s="755">
        <f t="shared" si="134"/>
        <v>0</v>
      </c>
      <c r="X149" s="577">
        <f t="shared" si="133"/>
        <v>0</v>
      </c>
      <c r="Y149" s="78">
        <f t="shared" si="135"/>
        <v>0</v>
      </c>
      <c r="Z149" s="577">
        <f t="shared" si="133"/>
        <v>0</v>
      </c>
    </row>
    <row r="150" spans="1:26" ht="13.5" thickBot="1" x14ac:dyDescent="0.25">
      <c r="A150" s="406">
        <v>5.3</v>
      </c>
      <c r="B150" s="478" t="s">
        <v>238</v>
      </c>
      <c r="C150" s="484"/>
      <c r="D150" s="468"/>
      <c r="E150" s="469"/>
      <c r="F150" s="485"/>
      <c r="G150" s="489"/>
      <c r="H150" s="470"/>
      <c r="I150" s="370"/>
      <c r="J150" s="490"/>
      <c r="K150" s="716"/>
      <c r="L150" s="718"/>
      <c r="M150" s="718"/>
      <c r="O150" s="689"/>
      <c r="P150" s="693"/>
      <c r="Q150" s="693"/>
      <c r="S150" s="689"/>
      <c r="T150" s="691"/>
      <c r="U150" s="693"/>
      <c r="V150" s="777"/>
      <c r="W150" s="756">
        <f t="shared" si="134"/>
        <v>0</v>
      </c>
      <c r="X150" s="578">
        <f t="shared" si="133"/>
        <v>0</v>
      </c>
      <c r="Y150" s="347">
        <f t="shared" si="135"/>
        <v>0</v>
      </c>
      <c r="Z150" s="578">
        <f t="shared" si="133"/>
        <v>0</v>
      </c>
    </row>
    <row r="151" spans="1:26" ht="13.5" thickBot="1" x14ac:dyDescent="0.25">
      <c r="A151" s="369" t="s">
        <v>148</v>
      </c>
      <c r="B151" s="367" t="s">
        <v>239</v>
      </c>
      <c r="C151" s="493">
        <f>C152+C153+C154+C155</f>
        <v>200436</v>
      </c>
      <c r="D151" s="494">
        <f t="shared" ref="D151:V151" si="136">D152+D153+D154+D155</f>
        <v>200436</v>
      </c>
      <c r="E151" s="494">
        <f t="shared" si="136"/>
        <v>0</v>
      </c>
      <c r="F151" s="495">
        <f t="shared" si="136"/>
        <v>0</v>
      </c>
      <c r="G151" s="493">
        <f t="shared" si="136"/>
        <v>-615</v>
      </c>
      <c r="H151" s="494">
        <f t="shared" si="136"/>
        <v>-615</v>
      </c>
      <c r="I151" s="494">
        <f t="shared" si="136"/>
        <v>0</v>
      </c>
      <c r="J151" s="495">
        <f t="shared" si="136"/>
        <v>0</v>
      </c>
      <c r="K151" s="714">
        <f t="shared" si="136"/>
        <v>2345</v>
      </c>
      <c r="L151" s="495">
        <f t="shared" si="136"/>
        <v>2345</v>
      </c>
      <c r="M151" s="495">
        <f t="shared" si="136"/>
        <v>0</v>
      </c>
      <c r="N151" s="746">
        <f t="shared" si="136"/>
        <v>0</v>
      </c>
      <c r="O151" s="746">
        <f t="shared" si="136"/>
        <v>1631</v>
      </c>
      <c r="P151" s="746">
        <f t="shared" si="136"/>
        <v>1631</v>
      </c>
      <c r="Q151" s="746">
        <f t="shared" si="136"/>
        <v>0</v>
      </c>
      <c r="R151" s="746">
        <f t="shared" si="136"/>
        <v>0</v>
      </c>
      <c r="S151" s="746">
        <f t="shared" si="136"/>
        <v>16075</v>
      </c>
      <c r="T151" s="746">
        <f t="shared" si="136"/>
        <v>16075</v>
      </c>
      <c r="U151" s="746">
        <f t="shared" si="136"/>
        <v>0</v>
      </c>
      <c r="V151" s="746">
        <f t="shared" si="136"/>
        <v>0</v>
      </c>
      <c r="W151" s="749">
        <f>C151+G151+K151+O151+S151</f>
        <v>219872</v>
      </c>
      <c r="X151" s="749">
        <f>D151+H151+L151+P151+T151</f>
        <v>219872</v>
      </c>
      <c r="Y151" s="462">
        <f t="shared" ref="X151:Z154" si="137">E151+I151</f>
        <v>0</v>
      </c>
      <c r="Z151" s="462">
        <f t="shared" si="137"/>
        <v>0</v>
      </c>
    </row>
    <row r="152" spans="1:26" ht="13.5" thickBot="1" x14ac:dyDescent="0.25">
      <c r="A152" s="377">
        <v>6.1</v>
      </c>
      <c r="B152" s="479" t="s">
        <v>240</v>
      </c>
      <c r="C152" s="475"/>
      <c r="D152" s="371"/>
      <c r="E152" s="470"/>
      <c r="F152" s="474"/>
      <c r="G152" s="473"/>
      <c r="H152" s="471"/>
      <c r="I152" s="472"/>
      <c r="J152" s="491"/>
      <c r="K152" s="688"/>
      <c r="L152" s="690"/>
      <c r="M152" s="692"/>
      <c r="N152" s="747"/>
      <c r="O152" s="778"/>
      <c r="P152" s="713"/>
      <c r="Q152" s="713"/>
      <c r="R152" s="747"/>
      <c r="S152" s="778"/>
      <c r="T152" s="791"/>
      <c r="U152" s="713"/>
      <c r="V152" s="779"/>
      <c r="W152" s="754">
        <f>C152+G152</f>
        <v>0</v>
      </c>
      <c r="X152" s="574">
        <f t="shared" si="137"/>
        <v>0</v>
      </c>
      <c r="Y152" s="574">
        <f t="shared" si="137"/>
        <v>0</v>
      </c>
      <c r="Z152" s="574">
        <f t="shared" si="137"/>
        <v>0</v>
      </c>
    </row>
    <row r="153" spans="1:26" ht="13.5" thickBot="1" x14ac:dyDescent="0.25">
      <c r="A153" s="378">
        <v>6.2</v>
      </c>
      <c r="B153" s="339" t="s">
        <v>241</v>
      </c>
      <c r="C153" s="473"/>
      <c r="D153" s="370"/>
      <c r="E153" s="470"/>
      <c r="F153" s="474"/>
      <c r="G153" s="492"/>
      <c r="H153" s="470"/>
      <c r="I153" s="370"/>
      <c r="J153" s="490"/>
      <c r="K153" s="689"/>
      <c r="L153" s="691"/>
      <c r="M153" s="693"/>
      <c r="O153" s="689"/>
      <c r="P153" s="693"/>
      <c r="Q153" s="693"/>
      <c r="S153" s="689"/>
      <c r="T153" s="691"/>
      <c r="U153" s="693"/>
      <c r="V153" s="777"/>
      <c r="W153" s="754">
        <f t="shared" ref="W153:W154" si="138">C153+G153</f>
        <v>0</v>
      </c>
      <c r="X153" s="574">
        <f t="shared" si="137"/>
        <v>0</v>
      </c>
      <c r="Y153" s="74">
        <f t="shared" si="135"/>
        <v>0</v>
      </c>
      <c r="Z153" s="381">
        <f t="shared" si="133"/>
        <v>0</v>
      </c>
    </row>
    <row r="154" spans="1:26" ht="13.5" thickBot="1" x14ac:dyDescent="0.25">
      <c r="A154" s="378">
        <v>6.3</v>
      </c>
      <c r="B154" s="339" t="s">
        <v>242</v>
      </c>
      <c r="C154" s="473"/>
      <c r="D154" s="370"/>
      <c r="E154" s="470"/>
      <c r="F154" s="474"/>
      <c r="G154" s="473"/>
      <c r="H154" s="470"/>
      <c r="I154" s="370"/>
      <c r="J154" s="490"/>
      <c r="K154" s="689"/>
      <c r="L154" s="691"/>
      <c r="M154" s="693"/>
      <c r="O154" s="689"/>
      <c r="P154" s="693"/>
      <c r="Q154" s="693"/>
      <c r="S154" s="689"/>
      <c r="T154" s="691"/>
      <c r="U154" s="693"/>
      <c r="V154" s="777"/>
      <c r="W154" s="754">
        <f t="shared" si="138"/>
        <v>0</v>
      </c>
      <c r="X154" s="574">
        <f t="shared" si="137"/>
        <v>0</v>
      </c>
      <c r="Y154" s="74">
        <f t="shared" si="135"/>
        <v>0</v>
      </c>
      <c r="Z154" s="381">
        <f t="shared" si="133"/>
        <v>0</v>
      </c>
    </row>
    <row r="155" spans="1:26" ht="13.5" thickBot="1" x14ac:dyDescent="0.25">
      <c r="A155" s="379">
        <v>6.4</v>
      </c>
      <c r="B155" s="480" t="s">
        <v>169</v>
      </c>
      <c r="C155" s="579">
        <v>200436</v>
      </c>
      <c r="D155" s="472">
        <v>200436</v>
      </c>
      <c r="E155" s="471"/>
      <c r="F155" s="580"/>
      <c r="G155" s="579">
        <v>-615</v>
      </c>
      <c r="H155" s="471">
        <v>-615</v>
      </c>
      <c r="I155" s="472"/>
      <c r="J155" s="491"/>
      <c r="K155" s="694">
        <v>2345</v>
      </c>
      <c r="L155" s="471">
        <v>2345</v>
      </c>
      <c r="M155" s="370"/>
      <c r="O155" s="579">
        <v>1631</v>
      </c>
      <c r="P155" s="472">
        <v>1631</v>
      </c>
      <c r="Q155" s="693"/>
      <c r="S155" s="689">
        <v>16075</v>
      </c>
      <c r="T155" s="691">
        <v>16075</v>
      </c>
      <c r="U155" s="693"/>
      <c r="V155" s="777"/>
      <c r="W155" s="754">
        <f>C155+G155+K155+O155+S155</f>
        <v>219872</v>
      </c>
      <c r="X155" s="754">
        <f>D155+H155+L155+P155+T155</f>
        <v>219872</v>
      </c>
      <c r="Y155" s="466">
        <f t="shared" si="135"/>
        <v>0</v>
      </c>
      <c r="Z155" s="573">
        <f t="shared" si="135"/>
        <v>0</v>
      </c>
    </row>
    <row r="156" spans="1:26" ht="13.5" thickBot="1" x14ac:dyDescent="0.25">
      <c r="A156" s="476" t="s">
        <v>48</v>
      </c>
      <c r="B156" s="479" t="s">
        <v>285</v>
      </c>
      <c r="C156" s="570">
        <f>C140+C151</f>
        <v>200436</v>
      </c>
      <c r="D156" s="571">
        <f t="shared" ref="D156:V156" si="139">D140+D151</f>
        <v>200436</v>
      </c>
      <c r="E156" s="571">
        <f t="shared" si="139"/>
        <v>0</v>
      </c>
      <c r="F156" s="572">
        <f t="shared" si="139"/>
        <v>0</v>
      </c>
      <c r="G156" s="570">
        <f t="shared" si="139"/>
        <v>-615</v>
      </c>
      <c r="H156" s="571">
        <f t="shared" si="139"/>
        <v>-615</v>
      </c>
      <c r="I156" s="571">
        <f t="shared" si="139"/>
        <v>0</v>
      </c>
      <c r="J156" s="572">
        <f t="shared" si="139"/>
        <v>0</v>
      </c>
      <c r="K156" s="572">
        <f t="shared" si="139"/>
        <v>2345</v>
      </c>
      <c r="L156" s="572">
        <f t="shared" si="139"/>
        <v>2345</v>
      </c>
      <c r="M156" s="572">
        <f t="shared" si="139"/>
        <v>0</v>
      </c>
      <c r="N156" s="748">
        <f t="shared" si="139"/>
        <v>0</v>
      </c>
      <c r="O156" s="748">
        <f t="shared" si="139"/>
        <v>1631</v>
      </c>
      <c r="P156" s="748">
        <f t="shared" si="139"/>
        <v>1631</v>
      </c>
      <c r="Q156" s="748">
        <f t="shared" si="139"/>
        <v>0</v>
      </c>
      <c r="R156" s="748">
        <f t="shared" si="139"/>
        <v>0</v>
      </c>
      <c r="S156" s="748">
        <f t="shared" si="139"/>
        <v>16075</v>
      </c>
      <c r="T156" s="748">
        <f t="shared" si="139"/>
        <v>16075</v>
      </c>
      <c r="U156" s="748">
        <f t="shared" si="139"/>
        <v>0</v>
      </c>
      <c r="V156" s="748">
        <f t="shared" si="139"/>
        <v>0</v>
      </c>
      <c r="W156" s="749">
        <f>C156+G156+K156+O156+S156</f>
        <v>219872</v>
      </c>
      <c r="X156" s="749">
        <f>D156+H156+L156+P156+T156</f>
        <v>219872</v>
      </c>
      <c r="Y156" s="462">
        <f t="shared" ref="Y156:Z156" si="140">E156+I156</f>
        <v>0</v>
      </c>
      <c r="Z156" s="462">
        <f t="shared" si="140"/>
        <v>0</v>
      </c>
    </row>
    <row r="157" spans="1:26" ht="13.5" thickBot="1" x14ac:dyDescent="0.25">
      <c r="A157" s="405"/>
      <c r="B157" s="481" t="s">
        <v>286</v>
      </c>
      <c r="C157" s="493">
        <f>C123+C139+C156</f>
        <v>2572297</v>
      </c>
      <c r="D157" s="494">
        <f t="shared" ref="D157:V157" si="141">D123+D139+D156</f>
        <v>1512651</v>
      </c>
      <c r="E157" s="494">
        <f t="shared" si="141"/>
        <v>1054491</v>
      </c>
      <c r="F157" s="495">
        <f t="shared" si="141"/>
        <v>5154</v>
      </c>
      <c r="G157" s="493">
        <f t="shared" si="141"/>
        <v>772655</v>
      </c>
      <c r="H157" s="494">
        <f t="shared" si="141"/>
        <v>-615</v>
      </c>
      <c r="I157" s="494">
        <f t="shared" si="141"/>
        <v>773270</v>
      </c>
      <c r="J157" s="495">
        <f t="shared" si="141"/>
        <v>0</v>
      </c>
      <c r="K157" s="495">
        <f t="shared" si="141"/>
        <v>-138108</v>
      </c>
      <c r="L157" s="495">
        <f t="shared" si="141"/>
        <v>4690</v>
      </c>
      <c r="M157" s="495">
        <f t="shared" si="141"/>
        <v>-142798</v>
      </c>
      <c r="N157" s="495">
        <f t="shared" si="141"/>
        <v>0</v>
      </c>
      <c r="O157" s="495">
        <f t="shared" si="141"/>
        <v>-88132</v>
      </c>
      <c r="P157" s="495">
        <f t="shared" si="141"/>
        <v>9511</v>
      </c>
      <c r="Q157" s="495">
        <f t="shared" si="141"/>
        <v>-97643</v>
      </c>
      <c r="R157" s="746">
        <f t="shared" si="141"/>
        <v>0</v>
      </c>
      <c r="S157" s="746">
        <f t="shared" si="141"/>
        <v>-329355</v>
      </c>
      <c r="T157" s="746">
        <f t="shared" si="141"/>
        <v>35650</v>
      </c>
      <c r="U157" s="746">
        <f t="shared" si="141"/>
        <v>-377835</v>
      </c>
      <c r="V157" s="746">
        <f t="shared" si="141"/>
        <v>0</v>
      </c>
      <c r="W157" s="749">
        <f>C157+G157+K157+O157+S157</f>
        <v>2789357</v>
      </c>
      <c r="X157" s="749">
        <f t="shared" ref="X157:Z157" si="142">D157+H157+L157+P157+T157</f>
        <v>1561887</v>
      </c>
      <c r="Y157" s="749">
        <f t="shared" si="142"/>
        <v>1209485</v>
      </c>
      <c r="Z157" s="749">
        <f t="shared" si="142"/>
        <v>5154</v>
      </c>
    </row>
  </sheetData>
  <mergeCells count="13">
    <mergeCell ref="W1:Z1"/>
    <mergeCell ref="B1:B2"/>
    <mergeCell ref="D1:F1"/>
    <mergeCell ref="H1:J1"/>
    <mergeCell ref="L1:N1"/>
    <mergeCell ref="P1:R1"/>
    <mergeCell ref="T1:V1"/>
    <mergeCell ref="A142:G142"/>
    <mergeCell ref="A145:B145"/>
    <mergeCell ref="A148:B148"/>
    <mergeCell ref="A97:B97"/>
    <mergeCell ref="A98:A99"/>
    <mergeCell ref="B98:B99"/>
  </mergeCells>
  <phoneticPr fontId="57" type="noConversion"/>
  <printOptions horizontalCentered="1" verticalCentered="1" gridLines="1"/>
  <pageMargins left="0" right="0" top="0.98425196850393704" bottom="0.47244094488188981" header="0.39370078740157483" footer="0.19685039370078741"/>
  <pageSetup paperSize="9" scale="49" fitToHeight="0" orientation="landscape" blackAndWhite="1" verticalDpi="300" r:id="rId1"/>
  <headerFooter alignWithMargins="0">
    <oddHeader>&amp;C&amp;"Times New Roman CE,Normál"&amp;12Simontornya Város Önkormányzata bevétel és kiadások pénzforgalmi mérlege&amp;R&amp;"Times New Roman CE,Normál"&amp;12 3.melléklet</oddHeader>
    <oddFooter>&amp;L&amp;"Times New Roman CE,Normál"&amp;D/&amp;T</oddFooter>
  </headerFooter>
  <rowBreaks count="2" manualBreakCount="2">
    <brk id="43" max="21" man="1"/>
    <brk id="105" max="2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AB185"/>
  <sheetViews>
    <sheetView topLeftCell="C94" zoomScaleNormal="100" zoomScaleSheetLayoutView="100" workbookViewId="0">
      <selection activeCell="T92" sqref="T92"/>
    </sheetView>
  </sheetViews>
  <sheetFormatPr defaultRowHeight="12.75" x14ac:dyDescent="0.2"/>
  <cols>
    <col min="1" max="1" width="7" customWidth="1"/>
    <col min="2" max="2" width="57.28515625" customWidth="1"/>
    <col min="3" max="3" width="11.140625" customWidth="1"/>
    <col min="4" max="7" width="10.7109375" customWidth="1"/>
    <col min="8" max="8" width="9.7109375" customWidth="1"/>
    <col min="9" max="12" width="9.42578125" customWidth="1"/>
    <col min="13" max="13" width="9.7109375" customWidth="1"/>
    <col min="14" max="16" width="9.85546875" customWidth="1"/>
    <col min="17" max="17" width="10.140625" customWidth="1"/>
    <col min="18" max="19" width="10" customWidth="1"/>
    <col min="20" max="20" width="12.140625" customWidth="1"/>
    <col min="271" max="271" width="7" customWidth="1"/>
    <col min="272" max="272" width="60.42578125" customWidth="1"/>
    <col min="273" max="273" width="12.7109375" customWidth="1"/>
    <col min="274" max="274" width="10.7109375" customWidth="1"/>
    <col min="275" max="275" width="0" hidden="1" customWidth="1"/>
    <col min="276" max="276" width="12.140625" customWidth="1"/>
    <col min="527" max="527" width="7" customWidth="1"/>
    <col min="528" max="528" width="60.42578125" customWidth="1"/>
    <col min="529" max="529" width="12.7109375" customWidth="1"/>
    <col min="530" max="530" width="10.7109375" customWidth="1"/>
    <col min="531" max="531" width="0" hidden="1" customWidth="1"/>
    <col min="532" max="532" width="12.140625" customWidth="1"/>
    <col min="783" max="783" width="7" customWidth="1"/>
    <col min="784" max="784" width="60.42578125" customWidth="1"/>
    <col min="785" max="785" width="12.7109375" customWidth="1"/>
    <col min="786" max="786" width="10.7109375" customWidth="1"/>
    <col min="787" max="787" width="0" hidden="1" customWidth="1"/>
    <col min="788" max="788" width="12.140625" customWidth="1"/>
    <col min="1039" max="1039" width="7" customWidth="1"/>
    <col min="1040" max="1040" width="60.42578125" customWidth="1"/>
    <col min="1041" max="1041" width="12.7109375" customWidth="1"/>
    <col min="1042" max="1042" width="10.7109375" customWidth="1"/>
    <col min="1043" max="1043" width="0" hidden="1" customWidth="1"/>
    <col min="1044" max="1044" width="12.140625" customWidth="1"/>
    <col min="1295" max="1295" width="7" customWidth="1"/>
    <col min="1296" max="1296" width="60.42578125" customWidth="1"/>
    <col min="1297" max="1297" width="12.7109375" customWidth="1"/>
    <col min="1298" max="1298" width="10.7109375" customWidth="1"/>
    <col min="1299" max="1299" width="0" hidden="1" customWidth="1"/>
    <col min="1300" max="1300" width="12.140625" customWidth="1"/>
    <col min="1551" max="1551" width="7" customWidth="1"/>
    <col min="1552" max="1552" width="60.42578125" customWidth="1"/>
    <col min="1553" max="1553" width="12.7109375" customWidth="1"/>
    <col min="1554" max="1554" width="10.7109375" customWidth="1"/>
    <col min="1555" max="1555" width="0" hidden="1" customWidth="1"/>
    <col min="1556" max="1556" width="12.140625" customWidth="1"/>
    <col min="1807" max="1807" width="7" customWidth="1"/>
    <col min="1808" max="1808" width="60.42578125" customWidth="1"/>
    <col min="1809" max="1809" width="12.7109375" customWidth="1"/>
    <col min="1810" max="1810" width="10.7109375" customWidth="1"/>
    <col min="1811" max="1811" width="0" hidden="1" customWidth="1"/>
    <col min="1812" max="1812" width="12.140625" customWidth="1"/>
    <col min="2063" max="2063" width="7" customWidth="1"/>
    <col min="2064" max="2064" width="60.42578125" customWidth="1"/>
    <col min="2065" max="2065" width="12.7109375" customWidth="1"/>
    <col min="2066" max="2066" width="10.7109375" customWidth="1"/>
    <col min="2067" max="2067" width="0" hidden="1" customWidth="1"/>
    <col min="2068" max="2068" width="12.140625" customWidth="1"/>
    <col min="2319" max="2319" width="7" customWidth="1"/>
    <col min="2320" max="2320" width="60.42578125" customWidth="1"/>
    <col min="2321" max="2321" width="12.7109375" customWidth="1"/>
    <col min="2322" max="2322" width="10.7109375" customWidth="1"/>
    <col min="2323" max="2323" width="0" hidden="1" customWidth="1"/>
    <col min="2324" max="2324" width="12.140625" customWidth="1"/>
    <col min="2575" max="2575" width="7" customWidth="1"/>
    <col min="2576" max="2576" width="60.42578125" customWidth="1"/>
    <col min="2577" max="2577" width="12.7109375" customWidth="1"/>
    <col min="2578" max="2578" width="10.7109375" customWidth="1"/>
    <col min="2579" max="2579" width="0" hidden="1" customWidth="1"/>
    <col min="2580" max="2580" width="12.140625" customWidth="1"/>
    <col min="2831" max="2831" width="7" customWidth="1"/>
    <col min="2832" max="2832" width="60.42578125" customWidth="1"/>
    <col min="2833" max="2833" width="12.7109375" customWidth="1"/>
    <col min="2834" max="2834" width="10.7109375" customWidth="1"/>
    <col min="2835" max="2835" width="0" hidden="1" customWidth="1"/>
    <col min="2836" max="2836" width="12.140625" customWidth="1"/>
    <col min="3087" max="3087" width="7" customWidth="1"/>
    <col min="3088" max="3088" width="60.42578125" customWidth="1"/>
    <col min="3089" max="3089" width="12.7109375" customWidth="1"/>
    <col min="3090" max="3090" width="10.7109375" customWidth="1"/>
    <col min="3091" max="3091" width="0" hidden="1" customWidth="1"/>
    <col min="3092" max="3092" width="12.140625" customWidth="1"/>
    <col min="3343" max="3343" width="7" customWidth="1"/>
    <col min="3344" max="3344" width="60.42578125" customWidth="1"/>
    <col min="3345" max="3345" width="12.7109375" customWidth="1"/>
    <col min="3346" max="3346" width="10.7109375" customWidth="1"/>
    <col min="3347" max="3347" width="0" hidden="1" customWidth="1"/>
    <col min="3348" max="3348" width="12.140625" customWidth="1"/>
    <col min="3599" max="3599" width="7" customWidth="1"/>
    <col min="3600" max="3600" width="60.42578125" customWidth="1"/>
    <col min="3601" max="3601" width="12.7109375" customWidth="1"/>
    <col min="3602" max="3602" width="10.7109375" customWidth="1"/>
    <col min="3603" max="3603" width="0" hidden="1" customWidth="1"/>
    <col min="3604" max="3604" width="12.140625" customWidth="1"/>
    <col min="3855" max="3855" width="7" customWidth="1"/>
    <col min="3856" max="3856" width="60.42578125" customWidth="1"/>
    <col min="3857" max="3857" width="12.7109375" customWidth="1"/>
    <col min="3858" max="3858" width="10.7109375" customWidth="1"/>
    <col min="3859" max="3859" width="0" hidden="1" customWidth="1"/>
    <col min="3860" max="3860" width="12.140625" customWidth="1"/>
    <col min="4111" max="4111" width="7" customWidth="1"/>
    <col min="4112" max="4112" width="60.42578125" customWidth="1"/>
    <col min="4113" max="4113" width="12.7109375" customWidth="1"/>
    <col min="4114" max="4114" width="10.7109375" customWidth="1"/>
    <col min="4115" max="4115" width="0" hidden="1" customWidth="1"/>
    <col min="4116" max="4116" width="12.140625" customWidth="1"/>
    <col min="4367" max="4367" width="7" customWidth="1"/>
    <col min="4368" max="4368" width="60.42578125" customWidth="1"/>
    <col min="4369" max="4369" width="12.7109375" customWidth="1"/>
    <col min="4370" max="4370" width="10.7109375" customWidth="1"/>
    <col min="4371" max="4371" width="0" hidden="1" customWidth="1"/>
    <col min="4372" max="4372" width="12.140625" customWidth="1"/>
    <col min="4623" max="4623" width="7" customWidth="1"/>
    <col min="4624" max="4624" width="60.42578125" customWidth="1"/>
    <col min="4625" max="4625" width="12.7109375" customWidth="1"/>
    <col min="4626" max="4626" width="10.7109375" customWidth="1"/>
    <col min="4627" max="4627" width="0" hidden="1" customWidth="1"/>
    <col min="4628" max="4628" width="12.140625" customWidth="1"/>
    <col min="4879" max="4879" width="7" customWidth="1"/>
    <col min="4880" max="4880" width="60.42578125" customWidth="1"/>
    <col min="4881" max="4881" width="12.7109375" customWidth="1"/>
    <col min="4882" max="4882" width="10.7109375" customWidth="1"/>
    <col min="4883" max="4883" width="0" hidden="1" customWidth="1"/>
    <col min="4884" max="4884" width="12.140625" customWidth="1"/>
    <col min="5135" max="5135" width="7" customWidth="1"/>
    <col min="5136" max="5136" width="60.42578125" customWidth="1"/>
    <col min="5137" max="5137" width="12.7109375" customWidth="1"/>
    <col min="5138" max="5138" width="10.7109375" customWidth="1"/>
    <col min="5139" max="5139" width="0" hidden="1" customWidth="1"/>
    <col min="5140" max="5140" width="12.140625" customWidth="1"/>
    <col min="5391" max="5391" width="7" customWidth="1"/>
    <col min="5392" max="5392" width="60.42578125" customWidth="1"/>
    <col min="5393" max="5393" width="12.7109375" customWidth="1"/>
    <col min="5394" max="5394" width="10.7109375" customWidth="1"/>
    <col min="5395" max="5395" width="0" hidden="1" customWidth="1"/>
    <col min="5396" max="5396" width="12.140625" customWidth="1"/>
    <col min="5647" max="5647" width="7" customWidth="1"/>
    <col min="5648" max="5648" width="60.42578125" customWidth="1"/>
    <col min="5649" max="5649" width="12.7109375" customWidth="1"/>
    <col min="5650" max="5650" width="10.7109375" customWidth="1"/>
    <col min="5651" max="5651" width="0" hidden="1" customWidth="1"/>
    <col min="5652" max="5652" width="12.140625" customWidth="1"/>
    <col min="5903" max="5903" width="7" customWidth="1"/>
    <col min="5904" max="5904" width="60.42578125" customWidth="1"/>
    <col min="5905" max="5905" width="12.7109375" customWidth="1"/>
    <col min="5906" max="5906" width="10.7109375" customWidth="1"/>
    <col min="5907" max="5907" width="0" hidden="1" customWidth="1"/>
    <col min="5908" max="5908" width="12.140625" customWidth="1"/>
    <col min="6159" max="6159" width="7" customWidth="1"/>
    <col min="6160" max="6160" width="60.42578125" customWidth="1"/>
    <col min="6161" max="6161" width="12.7109375" customWidth="1"/>
    <col min="6162" max="6162" width="10.7109375" customWidth="1"/>
    <col min="6163" max="6163" width="0" hidden="1" customWidth="1"/>
    <col min="6164" max="6164" width="12.140625" customWidth="1"/>
    <col min="6415" max="6415" width="7" customWidth="1"/>
    <col min="6416" max="6416" width="60.42578125" customWidth="1"/>
    <col min="6417" max="6417" width="12.7109375" customWidth="1"/>
    <col min="6418" max="6418" width="10.7109375" customWidth="1"/>
    <col min="6419" max="6419" width="0" hidden="1" customWidth="1"/>
    <col min="6420" max="6420" width="12.140625" customWidth="1"/>
    <col min="6671" max="6671" width="7" customWidth="1"/>
    <col min="6672" max="6672" width="60.42578125" customWidth="1"/>
    <col min="6673" max="6673" width="12.7109375" customWidth="1"/>
    <col min="6674" max="6674" width="10.7109375" customWidth="1"/>
    <col min="6675" max="6675" width="0" hidden="1" customWidth="1"/>
    <col min="6676" max="6676" width="12.140625" customWidth="1"/>
    <col min="6927" max="6927" width="7" customWidth="1"/>
    <col min="6928" max="6928" width="60.42578125" customWidth="1"/>
    <col min="6929" max="6929" width="12.7109375" customWidth="1"/>
    <col min="6930" max="6930" width="10.7109375" customWidth="1"/>
    <col min="6931" max="6931" width="0" hidden="1" customWidth="1"/>
    <col min="6932" max="6932" width="12.140625" customWidth="1"/>
    <col min="7183" max="7183" width="7" customWidth="1"/>
    <col min="7184" max="7184" width="60.42578125" customWidth="1"/>
    <col min="7185" max="7185" width="12.7109375" customWidth="1"/>
    <col min="7186" max="7186" width="10.7109375" customWidth="1"/>
    <col min="7187" max="7187" width="0" hidden="1" customWidth="1"/>
    <col min="7188" max="7188" width="12.140625" customWidth="1"/>
    <col min="7439" max="7439" width="7" customWidth="1"/>
    <col min="7440" max="7440" width="60.42578125" customWidth="1"/>
    <col min="7441" max="7441" width="12.7109375" customWidth="1"/>
    <col min="7442" max="7442" width="10.7109375" customWidth="1"/>
    <col min="7443" max="7443" width="0" hidden="1" customWidth="1"/>
    <col min="7444" max="7444" width="12.140625" customWidth="1"/>
    <col min="7695" max="7695" width="7" customWidth="1"/>
    <col min="7696" max="7696" width="60.42578125" customWidth="1"/>
    <col min="7697" max="7697" width="12.7109375" customWidth="1"/>
    <col min="7698" max="7698" width="10.7109375" customWidth="1"/>
    <col min="7699" max="7699" width="0" hidden="1" customWidth="1"/>
    <col min="7700" max="7700" width="12.140625" customWidth="1"/>
    <col min="7951" max="7951" width="7" customWidth="1"/>
    <col min="7952" max="7952" width="60.42578125" customWidth="1"/>
    <col min="7953" max="7953" width="12.7109375" customWidth="1"/>
    <col min="7954" max="7954" width="10.7109375" customWidth="1"/>
    <col min="7955" max="7955" width="0" hidden="1" customWidth="1"/>
    <col min="7956" max="7956" width="12.140625" customWidth="1"/>
    <col min="8207" max="8207" width="7" customWidth="1"/>
    <col min="8208" max="8208" width="60.42578125" customWidth="1"/>
    <col min="8209" max="8209" width="12.7109375" customWidth="1"/>
    <col min="8210" max="8210" width="10.7109375" customWidth="1"/>
    <col min="8211" max="8211" width="0" hidden="1" customWidth="1"/>
    <col min="8212" max="8212" width="12.140625" customWidth="1"/>
    <col min="8463" max="8463" width="7" customWidth="1"/>
    <col min="8464" max="8464" width="60.42578125" customWidth="1"/>
    <col min="8465" max="8465" width="12.7109375" customWidth="1"/>
    <col min="8466" max="8466" width="10.7109375" customWidth="1"/>
    <col min="8467" max="8467" width="0" hidden="1" customWidth="1"/>
    <col min="8468" max="8468" width="12.140625" customWidth="1"/>
    <col min="8719" max="8719" width="7" customWidth="1"/>
    <col min="8720" max="8720" width="60.42578125" customWidth="1"/>
    <col min="8721" max="8721" width="12.7109375" customWidth="1"/>
    <col min="8722" max="8722" width="10.7109375" customWidth="1"/>
    <col min="8723" max="8723" width="0" hidden="1" customWidth="1"/>
    <col min="8724" max="8724" width="12.140625" customWidth="1"/>
    <col min="8975" max="8975" width="7" customWidth="1"/>
    <col min="8976" max="8976" width="60.42578125" customWidth="1"/>
    <col min="8977" max="8977" width="12.7109375" customWidth="1"/>
    <col min="8978" max="8978" width="10.7109375" customWidth="1"/>
    <col min="8979" max="8979" width="0" hidden="1" customWidth="1"/>
    <col min="8980" max="8980" width="12.140625" customWidth="1"/>
    <col min="9231" max="9231" width="7" customWidth="1"/>
    <col min="9232" max="9232" width="60.42578125" customWidth="1"/>
    <col min="9233" max="9233" width="12.7109375" customWidth="1"/>
    <col min="9234" max="9234" width="10.7109375" customWidth="1"/>
    <col min="9235" max="9235" width="0" hidden="1" customWidth="1"/>
    <col min="9236" max="9236" width="12.140625" customWidth="1"/>
    <col min="9487" max="9487" width="7" customWidth="1"/>
    <col min="9488" max="9488" width="60.42578125" customWidth="1"/>
    <col min="9489" max="9489" width="12.7109375" customWidth="1"/>
    <col min="9490" max="9490" width="10.7109375" customWidth="1"/>
    <col min="9491" max="9491" width="0" hidden="1" customWidth="1"/>
    <col min="9492" max="9492" width="12.140625" customWidth="1"/>
    <col min="9743" max="9743" width="7" customWidth="1"/>
    <col min="9744" max="9744" width="60.42578125" customWidth="1"/>
    <col min="9745" max="9745" width="12.7109375" customWidth="1"/>
    <col min="9746" max="9746" width="10.7109375" customWidth="1"/>
    <col min="9747" max="9747" width="0" hidden="1" customWidth="1"/>
    <col min="9748" max="9748" width="12.140625" customWidth="1"/>
    <col min="9999" max="9999" width="7" customWidth="1"/>
    <col min="10000" max="10000" width="60.42578125" customWidth="1"/>
    <col min="10001" max="10001" width="12.7109375" customWidth="1"/>
    <col min="10002" max="10002" width="10.7109375" customWidth="1"/>
    <col min="10003" max="10003" width="0" hidden="1" customWidth="1"/>
    <col min="10004" max="10004" width="12.140625" customWidth="1"/>
    <col min="10255" max="10255" width="7" customWidth="1"/>
    <col min="10256" max="10256" width="60.42578125" customWidth="1"/>
    <col min="10257" max="10257" width="12.7109375" customWidth="1"/>
    <col min="10258" max="10258" width="10.7109375" customWidth="1"/>
    <col min="10259" max="10259" width="0" hidden="1" customWidth="1"/>
    <col min="10260" max="10260" width="12.140625" customWidth="1"/>
    <col min="10511" max="10511" width="7" customWidth="1"/>
    <col min="10512" max="10512" width="60.42578125" customWidth="1"/>
    <col min="10513" max="10513" width="12.7109375" customWidth="1"/>
    <col min="10514" max="10514" width="10.7109375" customWidth="1"/>
    <col min="10515" max="10515" width="0" hidden="1" customWidth="1"/>
    <col min="10516" max="10516" width="12.140625" customWidth="1"/>
    <col min="10767" max="10767" width="7" customWidth="1"/>
    <col min="10768" max="10768" width="60.42578125" customWidth="1"/>
    <col min="10769" max="10769" width="12.7109375" customWidth="1"/>
    <col min="10770" max="10770" width="10.7109375" customWidth="1"/>
    <col min="10771" max="10771" width="0" hidden="1" customWidth="1"/>
    <col min="10772" max="10772" width="12.140625" customWidth="1"/>
    <col min="11023" max="11023" width="7" customWidth="1"/>
    <col min="11024" max="11024" width="60.42578125" customWidth="1"/>
    <col min="11025" max="11025" width="12.7109375" customWidth="1"/>
    <col min="11026" max="11026" width="10.7109375" customWidth="1"/>
    <col min="11027" max="11027" width="0" hidden="1" customWidth="1"/>
    <col min="11028" max="11028" width="12.140625" customWidth="1"/>
    <col min="11279" max="11279" width="7" customWidth="1"/>
    <col min="11280" max="11280" width="60.42578125" customWidth="1"/>
    <col min="11281" max="11281" width="12.7109375" customWidth="1"/>
    <col min="11282" max="11282" width="10.7109375" customWidth="1"/>
    <col min="11283" max="11283" width="0" hidden="1" customWidth="1"/>
    <col min="11284" max="11284" width="12.140625" customWidth="1"/>
    <col min="11535" max="11535" width="7" customWidth="1"/>
    <col min="11536" max="11536" width="60.42578125" customWidth="1"/>
    <col min="11537" max="11537" width="12.7109375" customWidth="1"/>
    <col min="11538" max="11538" width="10.7109375" customWidth="1"/>
    <col min="11539" max="11539" width="0" hidden="1" customWidth="1"/>
    <col min="11540" max="11540" width="12.140625" customWidth="1"/>
    <col min="11791" max="11791" width="7" customWidth="1"/>
    <col min="11792" max="11792" width="60.42578125" customWidth="1"/>
    <col min="11793" max="11793" width="12.7109375" customWidth="1"/>
    <col min="11794" max="11794" width="10.7109375" customWidth="1"/>
    <col min="11795" max="11795" width="0" hidden="1" customWidth="1"/>
    <col min="11796" max="11796" width="12.140625" customWidth="1"/>
    <col min="12047" max="12047" width="7" customWidth="1"/>
    <col min="12048" max="12048" width="60.42578125" customWidth="1"/>
    <col min="12049" max="12049" width="12.7109375" customWidth="1"/>
    <col min="12050" max="12050" width="10.7109375" customWidth="1"/>
    <col min="12051" max="12051" width="0" hidden="1" customWidth="1"/>
    <col min="12052" max="12052" width="12.140625" customWidth="1"/>
    <col min="12303" max="12303" width="7" customWidth="1"/>
    <col min="12304" max="12304" width="60.42578125" customWidth="1"/>
    <col min="12305" max="12305" width="12.7109375" customWidth="1"/>
    <col min="12306" max="12306" width="10.7109375" customWidth="1"/>
    <col min="12307" max="12307" width="0" hidden="1" customWidth="1"/>
    <col min="12308" max="12308" width="12.140625" customWidth="1"/>
    <col min="12559" max="12559" width="7" customWidth="1"/>
    <col min="12560" max="12560" width="60.42578125" customWidth="1"/>
    <col min="12561" max="12561" width="12.7109375" customWidth="1"/>
    <col min="12562" max="12562" width="10.7109375" customWidth="1"/>
    <col min="12563" max="12563" width="0" hidden="1" customWidth="1"/>
    <col min="12564" max="12564" width="12.140625" customWidth="1"/>
    <col min="12815" max="12815" width="7" customWidth="1"/>
    <col min="12816" max="12816" width="60.42578125" customWidth="1"/>
    <col min="12817" max="12817" width="12.7109375" customWidth="1"/>
    <col min="12818" max="12818" width="10.7109375" customWidth="1"/>
    <col min="12819" max="12819" width="0" hidden="1" customWidth="1"/>
    <col min="12820" max="12820" width="12.140625" customWidth="1"/>
    <col min="13071" max="13071" width="7" customWidth="1"/>
    <col min="13072" max="13072" width="60.42578125" customWidth="1"/>
    <col min="13073" max="13073" width="12.7109375" customWidth="1"/>
    <col min="13074" max="13074" width="10.7109375" customWidth="1"/>
    <col min="13075" max="13075" width="0" hidden="1" customWidth="1"/>
    <col min="13076" max="13076" width="12.140625" customWidth="1"/>
    <col min="13327" max="13327" width="7" customWidth="1"/>
    <col min="13328" max="13328" width="60.42578125" customWidth="1"/>
    <col min="13329" max="13329" width="12.7109375" customWidth="1"/>
    <col min="13330" max="13330" width="10.7109375" customWidth="1"/>
    <col min="13331" max="13331" width="0" hidden="1" customWidth="1"/>
    <col min="13332" max="13332" width="12.140625" customWidth="1"/>
    <col min="13583" max="13583" width="7" customWidth="1"/>
    <col min="13584" max="13584" width="60.42578125" customWidth="1"/>
    <col min="13585" max="13585" width="12.7109375" customWidth="1"/>
    <col min="13586" max="13586" width="10.7109375" customWidth="1"/>
    <col min="13587" max="13587" width="0" hidden="1" customWidth="1"/>
    <col min="13588" max="13588" width="12.140625" customWidth="1"/>
    <col min="13839" max="13839" width="7" customWidth="1"/>
    <col min="13840" max="13840" width="60.42578125" customWidth="1"/>
    <col min="13841" max="13841" width="12.7109375" customWidth="1"/>
    <col min="13842" max="13842" width="10.7109375" customWidth="1"/>
    <col min="13843" max="13843" width="0" hidden="1" customWidth="1"/>
    <col min="13844" max="13844" width="12.140625" customWidth="1"/>
    <col min="14095" max="14095" width="7" customWidth="1"/>
    <col min="14096" max="14096" width="60.42578125" customWidth="1"/>
    <col min="14097" max="14097" width="12.7109375" customWidth="1"/>
    <col min="14098" max="14098" width="10.7109375" customWidth="1"/>
    <col min="14099" max="14099" width="0" hidden="1" customWidth="1"/>
    <col min="14100" max="14100" width="12.140625" customWidth="1"/>
    <col min="14351" max="14351" width="7" customWidth="1"/>
    <col min="14352" max="14352" width="60.42578125" customWidth="1"/>
    <col min="14353" max="14353" width="12.7109375" customWidth="1"/>
    <col min="14354" max="14354" width="10.7109375" customWidth="1"/>
    <col min="14355" max="14355" width="0" hidden="1" customWidth="1"/>
    <col min="14356" max="14356" width="12.140625" customWidth="1"/>
    <col min="14607" max="14607" width="7" customWidth="1"/>
    <col min="14608" max="14608" width="60.42578125" customWidth="1"/>
    <col min="14609" max="14609" width="12.7109375" customWidth="1"/>
    <col min="14610" max="14610" width="10.7109375" customWidth="1"/>
    <col min="14611" max="14611" width="0" hidden="1" customWidth="1"/>
    <col min="14612" max="14612" width="12.140625" customWidth="1"/>
    <col min="14863" max="14863" width="7" customWidth="1"/>
    <col min="14864" max="14864" width="60.42578125" customWidth="1"/>
    <col min="14865" max="14865" width="12.7109375" customWidth="1"/>
    <col min="14866" max="14866" width="10.7109375" customWidth="1"/>
    <col min="14867" max="14867" width="0" hidden="1" customWidth="1"/>
    <col min="14868" max="14868" width="12.140625" customWidth="1"/>
    <col min="15119" max="15119" width="7" customWidth="1"/>
    <col min="15120" max="15120" width="60.42578125" customWidth="1"/>
    <col min="15121" max="15121" width="12.7109375" customWidth="1"/>
    <col min="15122" max="15122" width="10.7109375" customWidth="1"/>
    <col min="15123" max="15123" width="0" hidden="1" customWidth="1"/>
    <col min="15124" max="15124" width="12.140625" customWidth="1"/>
    <col min="15375" max="15375" width="7" customWidth="1"/>
    <col min="15376" max="15376" width="60.42578125" customWidth="1"/>
    <col min="15377" max="15377" width="12.7109375" customWidth="1"/>
    <col min="15378" max="15378" width="10.7109375" customWidth="1"/>
    <col min="15379" max="15379" width="0" hidden="1" customWidth="1"/>
    <col min="15380" max="15380" width="12.140625" customWidth="1"/>
    <col min="15631" max="15631" width="7" customWidth="1"/>
    <col min="15632" max="15632" width="60.42578125" customWidth="1"/>
    <col min="15633" max="15633" width="12.7109375" customWidth="1"/>
    <col min="15634" max="15634" width="10.7109375" customWidth="1"/>
    <col min="15635" max="15635" width="0" hidden="1" customWidth="1"/>
    <col min="15636" max="15636" width="12.140625" customWidth="1"/>
    <col min="15887" max="15887" width="7" customWidth="1"/>
    <col min="15888" max="15888" width="60.42578125" customWidth="1"/>
    <col min="15889" max="15889" width="12.7109375" customWidth="1"/>
    <col min="15890" max="15890" width="10.7109375" customWidth="1"/>
    <col min="15891" max="15891" width="0" hidden="1" customWidth="1"/>
    <col min="15892" max="15892" width="12.140625" customWidth="1"/>
    <col min="16143" max="16143" width="7" customWidth="1"/>
    <col min="16144" max="16144" width="60.42578125" customWidth="1"/>
    <col min="16145" max="16145" width="12.7109375" customWidth="1"/>
    <col min="16146" max="16146" width="10.7109375" customWidth="1"/>
    <col min="16147" max="16147" width="0" hidden="1" customWidth="1"/>
    <col min="16148" max="16148" width="12.140625" customWidth="1"/>
  </cols>
  <sheetData>
    <row r="1" spans="1:20" ht="51" x14ac:dyDescent="0.2">
      <c r="A1" s="182" t="s">
        <v>0</v>
      </c>
      <c r="B1" s="183" t="s">
        <v>243</v>
      </c>
      <c r="C1" s="671" t="s">
        <v>340</v>
      </c>
      <c r="D1" s="671" t="s">
        <v>341</v>
      </c>
      <c r="E1" s="671" t="s">
        <v>395</v>
      </c>
      <c r="F1" s="671" t="s">
        <v>401</v>
      </c>
      <c r="G1" s="671" t="s">
        <v>413</v>
      </c>
      <c r="H1" s="672" t="s">
        <v>342</v>
      </c>
      <c r="I1" s="671" t="s">
        <v>350</v>
      </c>
      <c r="J1" s="671" t="s">
        <v>394</v>
      </c>
      <c r="K1" s="700" t="s">
        <v>402</v>
      </c>
      <c r="L1" s="700" t="s">
        <v>410</v>
      </c>
      <c r="M1" s="673" t="s">
        <v>343</v>
      </c>
      <c r="N1" s="671" t="s">
        <v>344</v>
      </c>
      <c r="O1" s="700" t="s">
        <v>403</v>
      </c>
      <c r="P1" s="700" t="s">
        <v>411</v>
      </c>
      <c r="Q1" s="673" t="s">
        <v>346</v>
      </c>
      <c r="R1" s="671" t="s">
        <v>347</v>
      </c>
      <c r="S1" s="671" t="s">
        <v>414</v>
      </c>
      <c r="T1" s="674" t="s">
        <v>345</v>
      </c>
    </row>
    <row r="2" spans="1:20" ht="13.5" thickBot="1" x14ac:dyDescent="0.25">
      <c r="A2" s="187"/>
      <c r="B2" s="2"/>
      <c r="C2" s="1"/>
      <c r="D2" s="1"/>
      <c r="E2" s="1"/>
      <c r="F2" s="1"/>
      <c r="G2" s="1"/>
      <c r="H2" s="3"/>
      <c r="I2" s="582"/>
      <c r="J2" s="582"/>
      <c r="K2" s="582"/>
      <c r="L2" s="582"/>
      <c r="M2" s="582"/>
      <c r="N2" s="582"/>
      <c r="O2" s="582"/>
      <c r="P2" s="582"/>
      <c r="Q2" s="582"/>
      <c r="R2" s="582"/>
      <c r="S2" s="582"/>
      <c r="T2" s="188"/>
    </row>
    <row r="3" spans="1:20" ht="14.25" thickBot="1" x14ac:dyDescent="0.3">
      <c r="A3" s="151" t="s">
        <v>38</v>
      </c>
      <c r="B3" s="152" t="s">
        <v>194</v>
      </c>
      <c r="C3" s="149">
        <f>C4+C5+C6+C7+C8+C9+C10+C11+C12</f>
        <v>1084888</v>
      </c>
      <c r="D3" s="149">
        <f t="shared" ref="D3:S3" si="0">D4+D5+D6+D7+D8+D9+D10+D11+D12</f>
        <v>0</v>
      </c>
      <c r="E3" s="149">
        <f t="shared" si="0"/>
        <v>2345</v>
      </c>
      <c r="F3" s="149">
        <f t="shared" si="0"/>
        <v>7773</v>
      </c>
      <c r="G3" s="149">
        <f t="shared" si="0"/>
        <v>21329</v>
      </c>
      <c r="H3" s="149">
        <f t="shared" si="0"/>
        <v>0</v>
      </c>
      <c r="I3" s="149">
        <f t="shared" si="0"/>
        <v>0</v>
      </c>
      <c r="J3" s="149">
        <f t="shared" si="0"/>
        <v>0</v>
      </c>
      <c r="K3" s="149">
        <f t="shared" si="0"/>
        <v>0</v>
      </c>
      <c r="L3" s="149">
        <f t="shared" si="0"/>
        <v>0</v>
      </c>
      <c r="M3" s="149">
        <f t="shared" si="0"/>
        <v>0</v>
      </c>
      <c r="N3" s="149">
        <f t="shared" si="0"/>
        <v>0</v>
      </c>
      <c r="O3" s="149">
        <f t="shared" si="0"/>
        <v>0</v>
      </c>
      <c r="P3" s="149">
        <f t="shared" si="0"/>
        <v>0</v>
      </c>
      <c r="Q3" s="149">
        <f t="shared" si="0"/>
        <v>0</v>
      </c>
      <c r="R3" s="149">
        <f t="shared" si="0"/>
        <v>0</v>
      </c>
      <c r="S3" s="149">
        <f t="shared" si="0"/>
        <v>0</v>
      </c>
      <c r="T3" s="150">
        <f t="shared" ref="T3" si="1">T4+T5+T6+T7+T8+T9+T10+T11+T12</f>
        <v>1116335</v>
      </c>
    </row>
    <row r="4" spans="1:20" x14ac:dyDescent="0.2">
      <c r="A4" s="194" t="s">
        <v>3</v>
      </c>
      <c r="B4" s="12" t="s">
        <v>195</v>
      </c>
      <c r="C4" s="22">
        <v>159396</v>
      </c>
      <c r="D4" s="22"/>
      <c r="E4" s="22"/>
      <c r="F4" s="22"/>
      <c r="G4" s="22"/>
      <c r="H4" s="254"/>
      <c r="I4" s="254"/>
      <c r="J4" s="254"/>
      <c r="K4" s="254"/>
      <c r="L4" s="254"/>
      <c r="M4" s="583"/>
      <c r="N4" s="583"/>
      <c r="O4" s="583"/>
      <c r="P4" s="583"/>
      <c r="Q4" s="583"/>
      <c r="R4" s="626"/>
      <c r="S4" s="626"/>
      <c r="T4" s="201">
        <f>SUM(C4:Q4)</f>
        <v>159396</v>
      </c>
    </row>
    <row r="5" spans="1:20" x14ac:dyDescent="0.2">
      <c r="A5" s="194" t="s">
        <v>5</v>
      </c>
      <c r="B5" s="12" t="s">
        <v>143</v>
      </c>
      <c r="C5" s="22">
        <v>420071</v>
      </c>
      <c r="D5" s="22"/>
      <c r="E5" s="22"/>
      <c r="F5" s="22">
        <v>1674</v>
      </c>
      <c r="G5" s="22">
        <v>60936</v>
      </c>
      <c r="H5" s="254"/>
      <c r="I5" s="254"/>
      <c r="J5" s="254"/>
      <c r="K5" s="254"/>
      <c r="L5" s="254"/>
      <c r="M5" s="583"/>
      <c r="N5" s="583"/>
      <c r="O5" s="583"/>
      <c r="P5" s="583"/>
      <c r="Q5" s="583"/>
      <c r="R5" s="583"/>
      <c r="S5" s="583"/>
      <c r="T5" s="201">
        <f t="shared" ref="T5:T11" si="2">SUM(C5:Q5)</f>
        <v>482681</v>
      </c>
    </row>
    <row r="6" spans="1:20" x14ac:dyDescent="0.2">
      <c r="A6" s="194" t="s">
        <v>266</v>
      </c>
      <c r="B6" s="12" t="s">
        <v>144</v>
      </c>
      <c r="C6" s="22">
        <v>228178</v>
      </c>
      <c r="D6" s="22"/>
      <c r="E6" s="22"/>
      <c r="F6" s="22">
        <v>4575</v>
      </c>
      <c r="G6" s="22">
        <v>31341</v>
      </c>
      <c r="H6" s="254"/>
      <c r="I6" s="254"/>
      <c r="J6" s="254"/>
      <c r="K6" s="254"/>
      <c r="L6" s="254"/>
      <c r="M6" s="583"/>
      <c r="N6" s="583"/>
      <c r="O6" s="583"/>
      <c r="P6" s="583"/>
      <c r="Q6" s="583"/>
      <c r="R6" s="583"/>
      <c r="S6" s="583"/>
      <c r="T6" s="201">
        <f t="shared" si="2"/>
        <v>264094</v>
      </c>
    </row>
    <row r="7" spans="1:20" x14ac:dyDescent="0.2">
      <c r="A7" s="194" t="s">
        <v>295</v>
      </c>
      <c r="B7" s="12" t="s">
        <v>196</v>
      </c>
      <c r="C7" s="22">
        <v>57704</v>
      </c>
      <c r="D7" s="22"/>
      <c r="E7" s="22"/>
      <c r="F7" s="22">
        <v>457</v>
      </c>
      <c r="G7" s="22">
        <v>-40</v>
      </c>
      <c r="H7" s="254"/>
      <c r="I7" s="254"/>
      <c r="J7" s="254"/>
      <c r="K7" s="254"/>
      <c r="L7" s="254"/>
      <c r="M7" s="583"/>
      <c r="N7" s="583"/>
      <c r="O7" s="583"/>
      <c r="P7" s="583"/>
      <c r="Q7" s="583"/>
      <c r="R7" s="583"/>
      <c r="S7" s="583"/>
      <c r="T7" s="201">
        <f t="shared" si="2"/>
        <v>58121</v>
      </c>
    </row>
    <row r="8" spans="1:20" x14ac:dyDescent="0.2">
      <c r="A8" s="195" t="s">
        <v>296</v>
      </c>
      <c r="B8" s="12" t="s">
        <v>147</v>
      </c>
      <c r="C8" s="22">
        <v>17795</v>
      </c>
      <c r="D8" s="22"/>
      <c r="E8" s="22"/>
      <c r="F8" s="22"/>
      <c r="G8" s="22">
        <v>7844</v>
      </c>
      <c r="H8" s="22"/>
      <c r="I8" s="22"/>
      <c r="J8" s="22"/>
      <c r="K8" s="22"/>
      <c r="L8" s="22"/>
      <c r="M8" s="252"/>
      <c r="N8" s="252"/>
      <c r="O8" s="252"/>
      <c r="P8" s="252"/>
      <c r="Q8" s="252"/>
      <c r="R8" s="252"/>
      <c r="S8" s="252"/>
      <c r="T8" s="201">
        <f t="shared" si="2"/>
        <v>25639</v>
      </c>
    </row>
    <row r="9" spans="1:20" x14ac:dyDescent="0.2">
      <c r="A9" s="195" t="s">
        <v>297</v>
      </c>
      <c r="B9" s="12" t="s">
        <v>197</v>
      </c>
      <c r="C9" s="22">
        <v>74877</v>
      </c>
      <c r="D9" s="22"/>
      <c r="E9" s="22"/>
      <c r="F9" s="22"/>
      <c r="G9" s="22">
        <v>-74877</v>
      </c>
      <c r="H9" s="22"/>
      <c r="I9" s="22"/>
      <c r="J9" s="22"/>
      <c r="K9" s="22"/>
      <c r="L9" s="22"/>
      <c r="M9" s="252"/>
      <c r="N9" s="252"/>
      <c r="O9" s="252"/>
      <c r="P9" s="252"/>
      <c r="Q9" s="252"/>
      <c r="R9" s="252"/>
      <c r="S9" s="252"/>
      <c r="T9" s="201">
        <f t="shared" si="2"/>
        <v>0</v>
      </c>
    </row>
    <row r="10" spans="1:20" x14ac:dyDescent="0.2">
      <c r="A10" s="195" t="s">
        <v>298</v>
      </c>
      <c r="B10" s="12" t="s">
        <v>198</v>
      </c>
      <c r="C10" s="252"/>
      <c r="D10" s="252"/>
      <c r="E10" s="252"/>
      <c r="F10" s="252"/>
      <c r="G10" s="252">
        <v>1098</v>
      </c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252"/>
      <c r="T10" s="201">
        <f t="shared" si="2"/>
        <v>1098</v>
      </c>
    </row>
    <row r="11" spans="1:20" x14ac:dyDescent="0.2">
      <c r="A11" s="195" t="s">
        <v>299</v>
      </c>
      <c r="B11" s="12" t="s">
        <v>199</v>
      </c>
      <c r="C11" s="252">
        <v>0</v>
      </c>
      <c r="D11" s="252"/>
      <c r="E11" s="252"/>
      <c r="F11" s="252"/>
      <c r="G11" s="252"/>
      <c r="H11" s="252"/>
      <c r="I11" s="252"/>
      <c r="J11" s="252"/>
      <c r="K11" s="252"/>
      <c r="L11" s="252"/>
      <c r="M11" s="252"/>
      <c r="N11" s="252"/>
      <c r="O11" s="252"/>
      <c r="P11" s="252"/>
      <c r="Q11" s="252"/>
      <c r="R11" s="252"/>
      <c r="S11" s="252"/>
      <c r="T11" s="201">
        <f t="shared" si="2"/>
        <v>0</v>
      </c>
    </row>
    <row r="12" spans="1:20" x14ac:dyDescent="0.2">
      <c r="A12" s="195" t="s">
        <v>300</v>
      </c>
      <c r="B12" s="12" t="s">
        <v>200</v>
      </c>
      <c r="C12" s="252">
        <f>C13+C14+C15+C16+C17+C18+C19</f>
        <v>126867</v>
      </c>
      <c r="D12" s="252">
        <f>D13+D14+D15+D16+D17+D18+D19</f>
        <v>0</v>
      </c>
      <c r="E12" s="252">
        <f>E13+E14+E15+E16+E17+E18+E19</f>
        <v>2345</v>
      </c>
      <c r="F12" s="252">
        <f>F13+F14+F15+F16+F17+F18+F19</f>
        <v>1067</v>
      </c>
      <c r="G12" s="252">
        <f>G13+G14+G15+G16+G17+G18+G19</f>
        <v>-4973</v>
      </c>
      <c r="H12" s="252">
        <f t="shared" ref="H12:T12" si="3">H13+H14+H15+H16+H17+H18+H19</f>
        <v>0</v>
      </c>
      <c r="I12" s="252">
        <f t="shared" si="3"/>
        <v>0</v>
      </c>
      <c r="J12" s="252">
        <f t="shared" si="3"/>
        <v>0</v>
      </c>
      <c r="K12" s="252">
        <f t="shared" si="3"/>
        <v>0</v>
      </c>
      <c r="L12" s="252">
        <f t="shared" si="3"/>
        <v>0</v>
      </c>
      <c r="M12" s="252">
        <f t="shared" si="3"/>
        <v>0</v>
      </c>
      <c r="N12" s="252">
        <f t="shared" si="3"/>
        <v>0</v>
      </c>
      <c r="O12" s="252">
        <f t="shared" si="3"/>
        <v>0</v>
      </c>
      <c r="P12" s="252">
        <f t="shared" si="3"/>
        <v>0</v>
      </c>
      <c r="Q12" s="252">
        <f t="shared" si="3"/>
        <v>0</v>
      </c>
      <c r="R12" s="252">
        <f t="shared" si="3"/>
        <v>0</v>
      </c>
      <c r="S12" s="252">
        <f t="shared" si="3"/>
        <v>0</v>
      </c>
      <c r="T12" s="252">
        <f t="shared" si="3"/>
        <v>125306</v>
      </c>
    </row>
    <row r="13" spans="1:20" x14ac:dyDescent="0.2">
      <c r="A13" s="195" t="s">
        <v>301</v>
      </c>
      <c r="B13" s="12" t="s">
        <v>201</v>
      </c>
      <c r="C13" s="252"/>
      <c r="D13" s="252"/>
      <c r="E13" s="252"/>
      <c r="F13" s="252"/>
      <c r="G13" s="252"/>
      <c r="H13" s="252"/>
      <c r="I13" s="584"/>
      <c r="J13" s="584"/>
      <c r="K13" s="584"/>
      <c r="L13" s="584"/>
      <c r="M13" s="584"/>
      <c r="N13" s="584"/>
      <c r="O13" s="584"/>
      <c r="P13" s="584"/>
      <c r="Q13" s="584"/>
      <c r="R13" s="584"/>
      <c r="S13" s="584"/>
      <c r="T13" s="253"/>
    </row>
    <row r="14" spans="1:20" x14ac:dyDescent="0.2">
      <c r="A14" s="195" t="s">
        <v>302</v>
      </c>
      <c r="B14" s="12" t="s">
        <v>202</v>
      </c>
      <c r="C14" s="252">
        <v>45780</v>
      </c>
      <c r="D14" s="252"/>
      <c r="E14" s="252"/>
      <c r="F14" s="252"/>
      <c r="G14" s="252">
        <v>1846</v>
      </c>
      <c r="H14" s="252"/>
      <c r="I14" s="584"/>
      <c r="J14" s="584"/>
      <c r="K14" s="584"/>
      <c r="L14" s="584"/>
      <c r="M14" s="584"/>
      <c r="N14" s="584"/>
      <c r="O14" s="584"/>
      <c r="P14" s="584"/>
      <c r="Q14" s="584"/>
      <c r="R14" s="584"/>
      <c r="S14" s="584"/>
      <c r="T14" s="253">
        <f>SUM(C14:Q14)</f>
        <v>47626</v>
      </c>
    </row>
    <row r="15" spans="1:20" x14ac:dyDescent="0.2">
      <c r="A15" s="195" t="s">
        <v>303</v>
      </c>
      <c r="B15" s="12" t="s">
        <v>203</v>
      </c>
      <c r="C15" s="252">
        <v>0</v>
      </c>
      <c r="D15" s="252"/>
      <c r="E15" s="252"/>
      <c r="F15" s="252"/>
      <c r="G15" s="252"/>
      <c r="H15" s="252"/>
      <c r="I15" s="584"/>
      <c r="J15" s="584"/>
      <c r="K15" s="584"/>
      <c r="L15" s="584"/>
      <c r="M15" s="584"/>
      <c r="N15" s="584"/>
      <c r="O15" s="584"/>
      <c r="P15" s="584"/>
      <c r="Q15" s="584"/>
      <c r="R15" s="584"/>
      <c r="S15" s="584"/>
      <c r="T15" s="253">
        <f t="shared" ref="T15:T19" si="4">SUM(C15:Q15)</f>
        <v>0</v>
      </c>
    </row>
    <row r="16" spans="1:20" x14ac:dyDescent="0.2">
      <c r="A16" s="195" t="s">
        <v>304</v>
      </c>
      <c r="B16" s="12" t="s">
        <v>204</v>
      </c>
      <c r="C16" s="252">
        <v>2414</v>
      </c>
      <c r="D16" s="252"/>
      <c r="E16" s="252"/>
      <c r="F16" s="252"/>
      <c r="G16" s="252">
        <v>-627</v>
      </c>
      <c r="H16" s="252"/>
      <c r="I16" s="584"/>
      <c r="J16" s="584"/>
      <c r="K16" s="584"/>
      <c r="L16" s="584"/>
      <c r="M16" s="584"/>
      <c r="N16" s="584"/>
      <c r="O16" s="584"/>
      <c r="P16" s="584"/>
      <c r="Q16" s="584"/>
      <c r="R16" s="584"/>
      <c r="S16" s="584"/>
      <c r="T16" s="253">
        <f t="shared" si="4"/>
        <v>1787</v>
      </c>
    </row>
    <row r="17" spans="1:20" x14ac:dyDescent="0.2">
      <c r="A17" s="195" t="s">
        <v>305</v>
      </c>
      <c r="B17" s="12" t="s">
        <v>205</v>
      </c>
      <c r="C17" s="252"/>
      <c r="D17" s="252"/>
      <c r="E17" s="252"/>
      <c r="F17" s="252"/>
      <c r="G17" s="252"/>
      <c r="H17" s="252"/>
      <c r="I17" s="584"/>
      <c r="J17" s="584"/>
      <c r="K17" s="584"/>
      <c r="L17" s="584"/>
      <c r="M17" s="584"/>
      <c r="N17" s="584"/>
      <c r="O17" s="584"/>
      <c r="P17" s="584"/>
      <c r="Q17" s="584"/>
      <c r="R17" s="584"/>
      <c r="S17" s="584"/>
      <c r="T17" s="253">
        <f t="shared" si="4"/>
        <v>0</v>
      </c>
    </row>
    <row r="18" spans="1:20" x14ac:dyDescent="0.2">
      <c r="A18" s="195" t="s">
        <v>306</v>
      </c>
      <c r="B18" s="12" t="s">
        <v>206</v>
      </c>
      <c r="C18" s="252">
        <v>78673</v>
      </c>
      <c r="D18" s="252"/>
      <c r="E18" s="252"/>
      <c r="F18" s="252">
        <v>1067</v>
      </c>
      <c r="G18" s="252">
        <v>-6192</v>
      </c>
      <c r="H18" s="252"/>
      <c r="I18" s="584"/>
      <c r="J18" s="584"/>
      <c r="K18" s="584"/>
      <c r="L18" s="584"/>
      <c r="M18" s="584"/>
      <c r="N18" s="584"/>
      <c r="O18" s="584"/>
      <c r="P18" s="584"/>
      <c r="Q18" s="584"/>
      <c r="R18" s="584"/>
      <c r="S18" s="584"/>
      <c r="T18" s="253">
        <f t="shared" si="4"/>
        <v>73548</v>
      </c>
    </row>
    <row r="19" spans="1:20" ht="13.5" thickBot="1" x14ac:dyDescent="0.25">
      <c r="A19" s="195" t="s">
        <v>307</v>
      </c>
      <c r="B19" s="12" t="s">
        <v>207</v>
      </c>
      <c r="C19" s="252"/>
      <c r="D19" s="252"/>
      <c r="E19" s="252">
        <v>2345</v>
      </c>
      <c r="F19" s="252"/>
      <c r="G19" s="252"/>
      <c r="H19" s="252"/>
      <c r="I19" s="584"/>
      <c r="J19" s="584"/>
      <c r="K19" s="584"/>
      <c r="L19" s="584"/>
      <c r="M19" s="584"/>
      <c r="N19" s="584"/>
      <c r="O19" s="584"/>
      <c r="P19" s="584"/>
      <c r="Q19" s="584"/>
      <c r="R19" s="584"/>
      <c r="S19" s="584"/>
      <c r="T19" s="253">
        <f t="shared" si="4"/>
        <v>2345</v>
      </c>
    </row>
    <row r="20" spans="1:20" ht="13.5" thickBot="1" x14ac:dyDescent="0.25">
      <c r="A20" s="180" t="s">
        <v>17</v>
      </c>
      <c r="B20" s="148" t="s">
        <v>184</v>
      </c>
      <c r="C20" s="256">
        <f>C21+C29</f>
        <v>133500</v>
      </c>
      <c r="D20" s="256">
        <f t="shared" ref="D20:S20" si="5">D21+D29</f>
        <v>0</v>
      </c>
      <c r="E20" s="256">
        <f t="shared" si="5"/>
        <v>0</v>
      </c>
      <c r="F20" s="256">
        <f t="shared" si="5"/>
        <v>0</v>
      </c>
      <c r="G20" s="256">
        <f t="shared" si="5"/>
        <v>-2459</v>
      </c>
      <c r="H20" s="256">
        <f t="shared" si="5"/>
        <v>0</v>
      </c>
      <c r="I20" s="256">
        <f t="shared" si="5"/>
        <v>0</v>
      </c>
      <c r="J20" s="256">
        <f t="shared" si="5"/>
        <v>0</v>
      </c>
      <c r="K20" s="256">
        <f t="shared" si="5"/>
        <v>0</v>
      </c>
      <c r="L20" s="256">
        <f t="shared" si="5"/>
        <v>0</v>
      </c>
      <c r="M20" s="256">
        <f t="shared" si="5"/>
        <v>0</v>
      </c>
      <c r="N20" s="256">
        <f t="shared" si="5"/>
        <v>0</v>
      </c>
      <c r="O20" s="256">
        <f t="shared" si="5"/>
        <v>0</v>
      </c>
      <c r="P20" s="256">
        <f t="shared" si="5"/>
        <v>0</v>
      </c>
      <c r="Q20" s="256">
        <f t="shared" si="5"/>
        <v>0</v>
      </c>
      <c r="R20" s="256">
        <f t="shared" si="5"/>
        <v>0</v>
      </c>
      <c r="S20" s="256">
        <f t="shared" si="5"/>
        <v>0</v>
      </c>
      <c r="T20" s="271">
        <f t="shared" ref="T20" si="6">T21+T29</f>
        <v>131041</v>
      </c>
    </row>
    <row r="21" spans="1:20" x14ac:dyDescent="0.2">
      <c r="A21" s="195">
        <v>2.1</v>
      </c>
      <c r="B21" s="11" t="s">
        <v>26</v>
      </c>
      <c r="C21" s="7">
        <f>C22+C23+C24+C25+C26+C27</f>
        <v>132000</v>
      </c>
      <c r="D21" s="7">
        <f t="shared" ref="D21:G21" si="7">D22+D23+D24+D25+D26+D27</f>
        <v>0</v>
      </c>
      <c r="E21" s="7">
        <f t="shared" si="7"/>
        <v>0</v>
      </c>
      <c r="F21" s="7">
        <f t="shared" si="7"/>
        <v>0</v>
      </c>
      <c r="G21" s="7">
        <f t="shared" si="7"/>
        <v>-2459</v>
      </c>
      <c r="H21" s="7"/>
      <c r="I21" s="7"/>
      <c r="J21" s="7"/>
      <c r="K21" s="7"/>
      <c r="L21" s="7"/>
      <c r="M21" s="7">
        <f t="shared" ref="M21:Q21" si="8">M22+M23+M24+M25+M26+M27</f>
        <v>0</v>
      </c>
      <c r="N21" s="7"/>
      <c r="O21" s="7"/>
      <c r="P21" s="7"/>
      <c r="Q21" s="7">
        <f t="shared" si="8"/>
        <v>0</v>
      </c>
      <c r="R21" s="592"/>
      <c r="S21" s="592"/>
      <c r="T21" s="192">
        <f>T22+T23+T24+T25+T26+T27</f>
        <v>129541</v>
      </c>
    </row>
    <row r="22" spans="1:20" x14ac:dyDescent="0.2">
      <c r="A22" s="197" t="s">
        <v>20</v>
      </c>
      <c r="B22" s="17" t="s">
        <v>27</v>
      </c>
      <c r="C22" s="18">
        <v>10000</v>
      </c>
      <c r="D22" s="18"/>
      <c r="E22" s="18"/>
      <c r="F22" s="18"/>
      <c r="G22" s="18">
        <v>11391</v>
      </c>
      <c r="H22" s="19"/>
      <c r="I22" s="585"/>
      <c r="J22" s="585"/>
      <c r="K22" s="585"/>
      <c r="L22" s="585"/>
      <c r="M22" s="585"/>
      <c r="N22" s="585"/>
      <c r="O22" s="585"/>
      <c r="P22" s="585"/>
      <c r="Q22" s="585"/>
      <c r="R22" s="585"/>
      <c r="S22" s="585"/>
      <c r="T22" s="198">
        <f>SUM(C22:Q22)</f>
        <v>21391</v>
      </c>
    </row>
    <row r="23" spans="1:20" x14ac:dyDescent="0.2">
      <c r="A23" s="197" t="s">
        <v>308</v>
      </c>
      <c r="B23" s="17" t="s">
        <v>28</v>
      </c>
      <c r="C23" s="18">
        <v>0</v>
      </c>
      <c r="D23" s="18"/>
      <c r="E23" s="18"/>
      <c r="F23" s="18"/>
      <c r="G23" s="18"/>
      <c r="H23" s="19"/>
      <c r="I23" s="585"/>
      <c r="J23" s="585"/>
      <c r="K23" s="585"/>
      <c r="L23" s="585"/>
      <c r="M23" s="585"/>
      <c r="N23" s="585"/>
      <c r="O23" s="585"/>
      <c r="P23" s="585"/>
      <c r="Q23" s="585"/>
      <c r="R23" s="585"/>
      <c r="S23" s="585"/>
      <c r="T23" s="198">
        <f t="shared" ref="T23:T32" si="9">SUM(C23:Q23)</f>
        <v>0</v>
      </c>
    </row>
    <row r="24" spans="1:20" x14ac:dyDescent="0.2">
      <c r="A24" s="197" t="s">
        <v>309</v>
      </c>
      <c r="B24" s="17" t="s">
        <v>29</v>
      </c>
      <c r="C24" s="18">
        <v>11000</v>
      </c>
      <c r="D24" s="18"/>
      <c r="E24" s="18"/>
      <c r="F24" s="18"/>
      <c r="G24" s="18">
        <v>-500</v>
      </c>
      <c r="H24" s="19"/>
      <c r="I24" s="585"/>
      <c r="J24" s="585"/>
      <c r="K24" s="585"/>
      <c r="L24" s="585"/>
      <c r="M24" s="585"/>
      <c r="N24" s="585"/>
      <c r="O24" s="585"/>
      <c r="P24" s="585"/>
      <c r="Q24" s="585"/>
      <c r="R24" s="585"/>
      <c r="S24" s="585"/>
      <c r="T24" s="198">
        <f t="shared" si="9"/>
        <v>10500</v>
      </c>
    </row>
    <row r="25" spans="1:20" x14ac:dyDescent="0.2">
      <c r="A25" s="197" t="s">
        <v>309</v>
      </c>
      <c r="B25" s="17" t="s">
        <v>30</v>
      </c>
      <c r="C25" s="18">
        <v>109000</v>
      </c>
      <c r="D25" s="18"/>
      <c r="E25" s="18"/>
      <c r="F25" s="18"/>
      <c r="G25" s="18">
        <v>-12000</v>
      </c>
      <c r="H25" s="19"/>
      <c r="I25" s="585"/>
      <c r="J25" s="585"/>
      <c r="K25" s="585"/>
      <c r="L25" s="585"/>
      <c r="M25" s="585"/>
      <c r="N25" s="585"/>
      <c r="O25" s="585"/>
      <c r="P25" s="585"/>
      <c r="Q25" s="585"/>
      <c r="R25" s="585"/>
      <c r="S25" s="585"/>
      <c r="T25" s="198">
        <f t="shared" si="9"/>
        <v>97000</v>
      </c>
    </row>
    <row r="26" spans="1:20" x14ac:dyDescent="0.2">
      <c r="A26" s="197" t="s">
        <v>310</v>
      </c>
      <c r="B26" s="17" t="s">
        <v>31</v>
      </c>
      <c r="C26" s="18">
        <v>2000</v>
      </c>
      <c r="D26" s="18"/>
      <c r="E26" s="18"/>
      <c r="F26" s="18"/>
      <c r="G26" s="18">
        <v>-1350</v>
      </c>
      <c r="H26" s="19"/>
      <c r="I26" s="585"/>
      <c r="J26" s="585"/>
      <c r="K26" s="585"/>
      <c r="L26" s="585"/>
      <c r="M26" s="585"/>
      <c r="N26" s="585"/>
      <c r="O26" s="585"/>
      <c r="P26" s="585"/>
      <c r="Q26" s="585"/>
      <c r="R26" s="585"/>
      <c r="S26" s="585"/>
      <c r="T26" s="198">
        <f t="shared" si="9"/>
        <v>650</v>
      </c>
    </row>
    <row r="27" spans="1:20" x14ac:dyDescent="0.2">
      <c r="A27" s="197" t="s">
        <v>311</v>
      </c>
      <c r="B27" s="17" t="s">
        <v>32</v>
      </c>
      <c r="C27" s="18">
        <v>0</v>
      </c>
      <c r="D27" s="18"/>
      <c r="E27" s="18"/>
      <c r="F27" s="18"/>
      <c r="G27" s="18"/>
      <c r="H27" s="18"/>
      <c r="I27" s="586"/>
      <c r="J27" s="586"/>
      <c r="K27" s="586"/>
      <c r="L27" s="586"/>
      <c r="M27" s="586"/>
      <c r="N27" s="586"/>
      <c r="O27" s="586"/>
      <c r="P27" s="586"/>
      <c r="Q27" s="18"/>
      <c r="R27" s="586"/>
      <c r="S27" s="586"/>
      <c r="T27" s="198">
        <f t="shared" si="9"/>
        <v>0</v>
      </c>
    </row>
    <row r="28" spans="1:20" x14ac:dyDescent="0.2">
      <c r="A28" s="199" t="s">
        <v>312</v>
      </c>
      <c r="B28" s="16" t="s">
        <v>33</v>
      </c>
      <c r="C28" s="20">
        <v>0</v>
      </c>
      <c r="D28" s="20"/>
      <c r="E28" s="20"/>
      <c r="F28" s="20"/>
      <c r="G28" s="20"/>
      <c r="H28" s="21"/>
      <c r="I28" s="21"/>
      <c r="J28" s="21"/>
      <c r="K28" s="21"/>
      <c r="L28" s="21"/>
      <c r="M28" s="19"/>
      <c r="N28" s="19"/>
      <c r="O28" s="19"/>
      <c r="P28" s="19"/>
      <c r="Q28" s="19"/>
      <c r="R28" s="585"/>
      <c r="S28" s="585"/>
      <c r="T28" s="198">
        <f t="shared" si="9"/>
        <v>0</v>
      </c>
    </row>
    <row r="29" spans="1:20" x14ac:dyDescent="0.2">
      <c r="A29" s="194">
        <v>2.2000000000000002</v>
      </c>
      <c r="B29" s="12" t="s">
        <v>34</v>
      </c>
      <c r="C29" s="22">
        <f>C30+C31</f>
        <v>1500</v>
      </c>
      <c r="D29" s="22"/>
      <c r="E29" s="22"/>
      <c r="F29" s="22"/>
      <c r="G29" s="22"/>
      <c r="H29" s="22"/>
      <c r="I29" s="22"/>
      <c r="J29" s="22"/>
      <c r="K29" s="22"/>
      <c r="L29" s="22"/>
      <c r="M29" s="252"/>
      <c r="N29" s="252"/>
      <c r="O29" s="252"/>
      <c r="P29" s="252"/>
      <c r="Q29" s="252"/>
      <c r="R29" s="584"/>
      <c r="S29" s="584"/>
      <c r="T29" s="198">
        <f t="shared" si="9"/>
        <v>1500</v>
      </c>
    </row>
    <row r="30" spans="1:20" x14ac:dyDescent="0.2">
      <c r="A30" s="199" t="s">
        <v>313</v>
      </c>
      <c r="B30" s="16" t="s">
        <v>35</v>
      </c>
      <c r="C30" s="20">
        <v>200</v>
      </c>
      <c r="D30" s="20"/>
      <c r="E30" s="20"/>
      <c r="F30" s="20"/>
      <c r="G30" s="20"/>
      <c r="H30" s="21"/>
      <c r="I30" s="21"/>
      <c r="J30" s="21"/>
      <c r="K30" s="21"/>
      <c r="L30" s="21"/>
      <c r="M30" s="19"/>
      <c r="N30" s="19"/>
      <c r="O30" s="19"/>
      <c r="P30" s="19"/>
      <c r="Q30" s="19"/>
      <c r="R30" s="585"/>
      <c r="S30" s="585"/>
      <c r="T30" s="198">
        <f t="shared" si="9"/>
        <v>200</v>
      </c>
    </row>
    <row r="31" spans="1:20" x14ac:dyDescent="0.2">
      <c r="A31" s="199" t="s">
        <v>314</v>
      </c>
      <c r="B31" s="16" t="s">
        <v>36</v>
      </c>
      <c r="C31" s="20">
        <v>1300</v>
      </c>
      <c r="D31" s="20"/>
      <c r="E31" s="20"/>
      <c r="F31" s="20"/>
      <c r="G31" s="20"/>
      <c r="H31" s="21"/>
      <c r="I31" s="21"/>
      <c r="J31" s="21"/>
      <c r="K31" s="21"/>
      <c r="L31" s="21"/>
      <c r="M31" s="19"/>
      <c r="N31" s="19"/>
      <c r="O31" s="19"/>
      <c r="P31" s="19"/>
      <c r="Q31" s="19"/>
      <c r="R31" s="585"/>
      <c r="S31" s="585"/>
      <c r="T31" s="198">
        <f t="shared" si="9"/>
        <v>1300</v>
      </c>
    </row>
    <row r="32" spans="1:20" ht="13.5" thickBot="1" x14ac:dyDescent="0.25">
      <c r="A32" s="199">
        <v>2.2999999999999998</v>
      </c>
      <c r="B32" s="16" t="s">
        <v>185</v>
      </c>
      <c r="C32" s="20"/>
      <c r="D32" s="20"/>
      <c r="E32" s="20"/>
      <c r="F32" s="20"/>
      <c r="G32" s="20"/>
      <c r="H32" s="21"/>
      <c r="I32" s="21"/>
      <c r="J32" s="21"/>
      <c r="K32" s="21"/>
      <c r="L32" s="21"/>
      <c r="M32" s="587"/>
      <c r="N32" s="587"/>
      <c r="O32" s="587"/>
      <c r="P32" s="587"/>
      <c r="Q32" s="587"/>
      <c r="R32" s="585"/>
      <c r="S32" s="585"/>
      <c r="T32" s="198">
        <f t="shared" si="9"/>
        <v>0</v>
      </c>
    </row>
    <row r="33" spans="1:20" ht="13.5" thickBot="1" x14ac:dyDescent="0.25">
      <c r="A33" s="321">
        <v>3</v>
      </c>
      <c r="B33" s="148" t="s">
        <v>18</v>
      </c>
      <c r="C33" s="173">
        <f>C34+C38+C39+C40+C41+C42+C43</f>
        <v>133262</v>
      </c>
      <c r="D33" s="173">
        <f t="shared" ref="D33:S33" si="10">D34+D38+D39+D40+D41+D42+D43</f>
        <v>0</v>
      </c>
      <c r="E33" s="173">
        <f t="shared" si="10"/>
        <v>0</v>
      </c>
      <c r="F33" s="173">
        <f t="shared" si="10"/>
        <v>0</v>
      </c>
      <c r="G33" s="173">
        <f t="shared" si="10"/>
        <v>-62362</v>
      </c>
      <c r="H33" s="173">
        <f t="shared" si="10"/>
        <v>51700</v>
      </c>
      <c r="I33" s="173">
        <f t="shared" si="10"/>
        <v>0</v>
      </c>
      <c r="J33" s="173">
        <f t="shared" si="10"/>
        <v>0</v>
      </c>
      <c r="K33" s="173">
        <f t="shared" si="10"/>
        <v>0</v>
      </c>
      <c r="L33" s="173">
        <f t="shared" si="10"/>
        <v>0</v>
      </c>
      <c r="M33" s="173">
        <f t="shared" si="10"/>
        <v>14500</v>
      </c>
      <c r="N33" s="173">
        <f t="shared" si="10"/>
        <v>0</v>
      </c>
      <c r="O33" s="173">
        <f t="shared" si="10"/>
        <v>0</v>
      </c>
      <c r="P33" s="173">
        <f t="shared" si="10"/>
        <v>3450</v>
      </c>
      <c r="Q33" s="173">
        <f t="shared" si="10"/>
        <v>850</v>
      </c>
      <c r="R33" s="173">
        <f t="shared" si="10"/>
        <v>0</v>
      </c>
      <c r="S33" s="173">
        <f t="shared" si="10"/>
        <v>0</v>
      </c>
      <c r="T33" s="174">
        <f t="shared" ref="T33" si="11">T34+T38+T39+T40+T41+T42+T43</f>
        <v>141400</v>
      </c>
    </row>
    <row r="34" spans="1:20" x14ac:dyDescent="0.2">
      <c r="A34" s="217">
        <v>3.1</v>
      </c>
      <c r="B34" s="11" t="s">
        <v>19</v>
      </c>
      <c r="C34" s="13">
        <f>C35+C36+C37</f>
        <v>58850</v>
      </c>
      <c r="D34" s="13">
        <f t="shared" ref="D34:S34" si="12">D35+D36+D37</f>
        <v>0</v>
      </c>
      <c r="E34" s="13">
        <f t="shared" si="12"/>
        <v>0</v>
      </c>
      <c r="F34" s="13">
        <f t="shared" si="12"/>
        <v>0</v>
      </c>
      <c r="G34" s="13"/>
      <c r="H34" s="13">
        <f t="shared" si="12"/>
        <v>0</v>
      </c>
      <c r="I34" s="13">
        <f t="shared" si="12"/>
        <v>0</v>
      </c>
      <c r="J34" s="13">
        <f t="shared" si="12"/>
        <v>0</v>
      </c>
      <c r="K34" s="13">
        <f t="shared" si="12"/>
        <v>0</v>
      </c>
      <c r="L34" s="13"/>
      <c r="M34" s="13">
        <f t="shared" si="12"/>
        <v>14500</v>
      </c>
      <c r="N34" s="13">
        <f t="shared" si="12"/>
        <v>0</v>
      </c>
      <c r="O34" s="13">
        <f t="shared" si="12"/>
        <v>0</v>
      </c>
      <c r="P34" s="13">
        <f t="shared" si="12"/>
        <v>3450</v>
      </c>
      <c r="Q34" s="13">
        <f t="shared" si="12"/>
        <v>850</v>
      </c>
      <c r="R34" s="13">
        <f t="shared" si="12"/>
        <v>0</v>
      </c>
      <c r="S34" s="13">
        <f t="shared" si="12"/>
        <v>0</v>
      </c>
      <c r="T34" s="202">
        <f t="shared" ref="T34" si="13">T35+T36+T37</f>
        <v>77650</v>
      </c>
    </row>
    <row r="35" spans="1:20" x14ac:dyDescent="0.2">
      <c r="A35" s="217" t="s">
        <v>186</v>
      </c>
      <c r="B35" s="12" t="s">
        <v>172</v>
      </c>
      <c r="C35" s="146">
        <v>45000</v>
      </c>
      <c r="D35" s="146"/>
      <c r="E35" s="146"/>
      <c r="F35" s="146"/>
      <c r="G35" s="146"/>
      <c r="H35" s="14"/>
      <c r="I35" s="14"/>
      <c r="J35" s="14"/>
      <c r="K35" s="14"/>
      <c r="L35" s="14"/>
      <c r="M35" s="7"/>
      <c r="N35" s="7"/>
      <c r="O35" s="7"/>
      <c r="P35" s="7"/>
      <c r="Q35" s="7"/>
      <c r="R35" s="7"/>
      <c r="S35" s="263"/>
      <c r="T35" s="193">
        <f>SUM(C35:Q35)</f>
        <v>45000</v>
      </c>
    </row>
    <row r="36" spans="1:20" x14ac:dyDescent="0.2">
      <c r="A36" s="217" t="s">
        <v>315</v>
      </c>
      <c r="B36" s="12" t="s">
        <v>173</v>
      </c>
      <c r="C36" s="12">
        <v>2000</v>
      </c>
      <c r="D36" s="12"/>
      <c r="E36" s="12"/>
      <c r="F36" s="12"/>
      <c r="G36" s="12"/>
      <c r="H36" s="15">
        <v>0</v>
      </c>
      <c r="I36" s="588"/>
      <c r="J36" s="588"/>
      <c r="K36" s="588"/>
      <c r="L36" s="588"/>
      <c r="M36" s="588">
        <v>14500</v>
      </c>
      <c r="N36" s="588"/>
      <c r="O36" s="588"/>
      <c r="P36" s="588">
        <v>3450</v>
      </c>
      <c r="Q36" s="588">
        <v>850</v>
      </c>
      <c r="R36" s="588"/>
      <c r="S36" s="588"/>
      <c r="T36" s="193">
        <f t="shared" ref="T36:T43" si="14">SUM(C36:Q36)</f>
        <v>20800</v>
      </c>
    </row>
    <row r="37" spans="1:20" x14ac:dyDescent="0.2">
      <c r="A37" s="217" t="s">
        <v>316</v>
      </c>
      <c r="B37" s="12" t="s">
        <v>174</v>
      </c>
      <c r="C37" s="12">
        <v>11850</v>
      </c>
      <c r="D37" s="12"/>
      <c r="E37" s="12"/>
      <c r="F37" s="12"/>
      <c r="G37" s="12"/>
      <c r="H37" s="15"/>
      <c r="I37" s="588"/>
      <c r="J37" s="588"/>
      <c r="K37" s="588"/>
      <c r="L37" s="588"/>
      <c r="M37" s="588"/>
      <c r="N37" s="588"/>
      <c r="O37" s="588"/>
      <c r="P37" s="588"/>
      <c r="Q37" s="588"/>
      <c r="R37" s="588"/>
      <c r="S37" s="588"/>
      <c r="T37" s="193">
        <f t="shared" si="14"/>
        <v>11850</v>
      </c>
    </row>
    <row r="38" spans="1:20" x14ac:dyDescent="0.2">
      <c r="A38" s="217">
        <v>3.2</v>
      </c>
      <c r="B38" s="12" t="s">
        <v>175</v>
      </c>
      <c r="C38" s="12">
        <v>9550</v>
      </c>
      <c r="D38" s="12"/>
      <c r="E38" s="12"/>
      <c r="F38" s="12"/>
      <c r="G38" s="12"/>
      <c r="H38" s="15"/>
      <c r="I38" s="588"/>
      <c r="J38" s="588"/>
      <c r="K38" s="588"/>
      <c r="L38" s="588"/>
      <c r="M38" s="588"/>
      <c r="N38" s="588"/>
      <c r="O38" s="588"/>
      <c r="P38" s="588"/>
      <c r="Q38" s="588"/>
      <c r="R38" s="588"/>
      <c r="S38" s="588"/>
      <c r="T38" s="193">
        <f t="shared" si="14"/>
        <v>9550</v>
      </c>
    </row>
    <row r="39" spans="1:20" x14ac:dyDescent="0.2">
      <c r="A39" s="217">
        <v>3.3</v>
      </c>
      <c r="B39" s="12" t="s">
        <v>176</v>
      </c>
      <c r="C39" s="12"/>
      <c r="D39" s="12"/>
      <c r="E39" s="12"/>
      <c r="F39" s="12"/>
      <c r="G39" s="12"/>
      <c r="H39" s="15">
        <v>44200</v>
      </c>
      <c r="I39" s="588"/>
      <c r="J39" s="588"/>
      <c r="K39" s="588"/>
      <c r="L39" s="588"/>
      <c r="M39" s="588"/>
      <c r="N39" s="588"/>
      <c r="O39" s="588"/>
      <c r="P39" s="588"/>
      <c r="Q39" s="588"/>
      <c r="R39" s="588"/>
      <c r="S39" s="588"/>
      <c r="T39" s="193">
        <f t="shared" si="14"/>
        <v>44200</v>
      </c>
    </row>
    <row r="40" spans="1:20" x14ac:dyDescent="0.2">
      <c r="A40" s="217">
        <v>3.4</v>
      </c>
      <c r="B40" s="11" t="s">
        <v>22</v>
      </c>
      <c r="C40" s="13">
        <v>2500</v>
      </c>
      <c r="D40" s="13"/>
      <c r="E40" s="13"/>
      <c r="F40" s="13"/>
      <c r="G40" s="13"/>
      <c r="H40" s="13">
        <v>7500</v>
      </c>
      <c r="I40" s="589"/>
      <c r="J40" s="589"/>
      <c r="K40" s="589"/>
      <c r="L40" s="589"/>
      <c r="M40" s="589"/>
      <c r="N40" s="589"/>
      <c r="O40" s="589"/>
      <c r="P40" s="589"/>
      <c r="Q40" s="589"/>
      <c r="R40" s="589"/>
      <c r="S40" s="589"/>
      <c r="T40" s="193">
        <f t="shared" si="14"/>
        <v>10000</v>
      </c>
    </row>
    <row r="41" spans="1:20" x14ac:dyDescent="0.2">
      <c r="A41" s="217">
        <v>3.5</v>
      </c>
      <c r="B41" s="11" t="s">
        <v>177</v>
      </c>
      <c r="C41" s="13">
        <v>62362</v>
      </c>
      <c r="D41" s="13"/>
      <c r="E41" s="13"/>
      <c r="F41" s="13"/>
      <c r="G41" s="13">
        <v>-62362</v>
      </c>
      <c r="H41" s="13"/>
      <c r="I41" s="589"/>
      <c r="J41" s="589"/>
      <c r="K41" s="589"/>
      <c r="L41" s="589"/>
      <c r="M41" s="589"/>
      <c r="N41" s="589"/>
      <c r="O41" s="589"/>
      <c r="P41" s="589"/>
      <c r="Q41" s="589"/>
      <c r="R41" s="589"/>
      <c r="S41" s="589"/>
      <c r="T41" s="193">
        <f t="shared" si="14"/>
        <v>0</v>
      </c>
    </row>
    <row r="42" spans="1:20" x14ac:dyDescent="0.2">
      <c r="A42" s="217">
        <v>3.6</v>
      </c>
      <c r="B42" s="11" t="s">
        <v>178</v>
      </c>
      <c r="C42" s="13"/>
      <c r="D42" s="13"/>
      <c r="E42" s="13"/>
      <c r="F42" s="13"/>
      <c r="G42" s="13"/>
      <c r="H42" s="13"/>
      <c r="I42" s="589"/>
      <c r="J42" s="589"/>
      <c r="K42" s="589"/>
      <c r="L42" s="589"/>
      <c r="M42" s="589"/>
      <c r="N42" s="589"/>
      <c r="O42" s="589"/>
      <c r="P42" s="589"/>
      <c r="Q42" s="589"/>
      <c r="R42" s="589"/>
      <c r="S42" s="589"/>
      <c r="T42" s="193">
        <f t="shared" si="14"/>
        <v>0</v>
      </c>
    </row>
    <row r="43" spans="1:20" x14ac:dyDescent="0.2">
      <c r="A43" s="217">
        <v>3.7</v>
      </c>
      <c r="B43" s="11" t="s">
        <v>179</v>
      </c>
      <c r="C43" s="13"/>
      <c r="D43" s="13"/>
      <c r="E43" s="13"/>
      <c r="F43" s="13"/>
      <c r="G43" s="13"/>
      <c r="H43" s="13"/>
      <c r="I43" s="589"/>
      <c r="J43" s="589"/>
      <c r="K43" s="589"/>
      <c r="L43" s="589"/>
      <c r="M43" s="589"/>
      <c r="N43" s="589"/>
      <c r="O43" s="589"/>
      <c r="P43" s="589"/>
      <c r="Q43" s="589"/>
      <c r="R43" s="589"/>
      <c r="S43" s="589"/>
      <c r="T43" s="193">
        <f t="shared" si="14"/>
        <v>0</v>
      </c>
    </row>
    <row r="44" spans="1:20" ht="13.5" x14ac:dyDescent="0.25">
      <c r="A44" s="230" t="s">
        <v>37</v>
      </c>
      <c r="B44" s="94" t="s">
        <v>317</v>
      </c>
      <c r="C44" s="95">
        <f>C3+C20+C33</f>
        <v>1351650</v>
      </c>
      <c r="D44" s="95">
        <f t="shared" ref="D44:S44" si="15">D3+D20+D33</f>
        <v>0</v>
      </c>
      <c r="E44" s="95">
        <f t="shared" si="15"/>
        <v>2345</v>
      </c>
      <c r="F44" s="95">
        <f t="shared" si="15"/>
        <v>7773</v>
      </c>
      <c r="G44" s="95">
        <f t="shared" si="15"/>
        <v>-43492</v>
      </c>
      <c r="H44" s="95">
        <f t="shared" si="15"/>
        <v>51700</v>
      </c>
      <c r="I44" s="95">
        <f t="shared" si="15"/>
        <v>0</v>
      </c>
      <c r="J44" s="95">
        <f t="shared" si="15"/>
        <v>0</v>
      </c>
      <c r="K44" s="95">
        <f t="shared" si="15"/>
        <v>0</v>
      </c>
      <c r="L44" s="95">
        <f t="shared" si="15"/>
        <v>0</v>
      </c>
      <c r="M44" s="95">
        <f t="shared" si="15"/>
        <v>14500</v>
      </c>
      <c r="N44" s="95">
        <f t="shared" si="15"/>
        <v>0</v>
      </c>
      <c r="O44" s="95">
        <f t="shared" si="15"/>
        <v>0</v>
      </c>
      <c r="P44" s="95">
        <f t="shared" si="15"/>
        <v>3450</v>
      </c>
      <c r="Q44" s="95">
        <f t="shared" si="15"/>
        <v>850</v>
      </c>
      <c r="R44" s="95">
        <f t="shared" si="15"/>
        <v>0</v>
      </c>
      <c r="S44" s="95">
        <f t="shared" si="15"/>
        <v>0</v>
      </c>
      <c r="T44" s="203">
        <f t="shared" ref="T44" si="16">T3+T20+T33</f>
        <v>1388776</v>
      </c>
    </row>
    <row r="45" spans="1:20" x14ac:dyDescent="0.2">
      <c r="A45" s="204" t="s">
        <v>145</v>
      </c>
      <c r="B45" s="96" t="s">
        <v>39</v>
      </c>
      <c r="C45" s="97">
        <f>C46+C47+C48</f>
        <v>0</v>
      </c>
      <c r="D45" s="97">
        <f t="shared" ref="D45:T45" si="17">D46+D47+D48</f>
        <v>0</v>
      </c>
      <c r="E45" s="97">
        <f t="shared" si="17"/>
        <v>0</v>
      </c>
      <c r="F45" s="97">
        <f t="shared" si="17"/>
        <v>0</v>
      </c>
      <c r="G45" s="97">
        <f t="shared" si="17"/>
        <v>0</v>
      </c>
      <c r="H45" s="97">
        <f t="shared" si="17"/>
        <v>0</v>
      </c>
      <c r="I45" s="97">
        <f t="shared" si="17"/>
        <v>0</v>
      </c>
      <c r="J45" s="97">
        <f t="shared" si="17"/>
        <v>0</v>
      </c>
      <c r="K45" s="97">
        <f t="shared" si="17"/>
        <v>0</v>
      </c>
      <c r="L45" s="97">
        <f t="shared" si="17"/>
        <v>0</v>
      </c>
      <c r="M45" s="97">
        <f t="shared" si="17"/>
        <v>0</v>
      </c>
      <c r="N45" s="97">
        <f t="shared" si="17"/>
        <v>0</v>
      </c>
      <c r="O45" s="97">
        <f t="shared" si="17"/>
        <v>0</v>
      </c>
      <c r="P45" s="97">
        <f t="shared" si="17"/>
        <v>0</v>
      </c>
      <c r="Q45" s="97">
        <f t="shared" si="17"/>
        <v>0</v>
      </c>
      <c r="R45" s="97">
        <f t="shared" si="17"/>
        <v>0</v>
      </c>
      <c r="S45" s="97">
        <f t="shared" si="17"/>
        <v>0</v>
      </c>
      <c r="T45" s="97">
        <f t="shared" si="17"/>
        <v>0</v>
      </c>
    </row>
    <row r="46" spans="1:20" x14ac:dyDescent="0.2">
      <c r="A46" s="206">
        <v>4.0999999999999996</v>
      </c>
      <c r="B46" s="12" t="s">
        <v>40</v>
      </c>
      <c r="C46" s="23">
        <v>0</v>
      </c>
      <c r="D46" s="23"/>
      <c r="E46" s="23"/>
      <c r="F46" s="23"/>
      <c r="G46" s="23"/>
      <c r="H46" s="23"/>
      <c r="I46" s="23"/>
      <c r="J46" s="23"/>
      <c r="K46" s="23"/>
      <c r="L46" s="23"/>
      <c r="M46" s="23">
        <v>0</v>
      </c>
      <c r="N46" s="23"/>
      <c r="O46" s="23"/>
      <c r="P46" s="23"/>
      <c r="Q46" s="23"/>
      <c r="R46" s="23"/>
      <c r="S46" s="23"/>
      <c r="T46" s="23">
        <v>0</v>
      </c>
    </row>
    <row r="47" spans="1:20" x14ac:dyDescent="0.2">
      <c r="A47" s="195">
        <v>4.2</v>
      </c>
      <c r="B47" s="12" t="s">
        <v>41</v>
      </c>
      <c r="C47" s="7">
        <f>C48+C51+C52</f>
        <v>0</v>
      </c>
      <c r="D47" s="7"/>
      <c r="E47" s="7"/>
      <c r="F47" s="7"/>
      <c r="G47" s="7"/>
      <c r="H47" s="7"/>
      <c r="I47" s="7"/>
      <c r="J47" s="7"/>
      <c r="K47" s="7"/>
      <c r="L47" s="7"/>
      <c r="M47" s="7">
        <f t="shared" ref="M47" si="18">M48+M51+M52</f>
        <v>0</v>
      </c>
      <c r="N47" s="7"/>
      <c r="O47" s="7"/>
      <c r="P47" s="7"/>
      <c r="Q47" s="7"/>
      <c r="R47" s="7"/>
      <c r="S47" s="7"/>
      <c r="T47" s="7">
        <f>SUM(C47:R47)</f>
        <v>0</v>
      </c>
    </row>
    <row r="48" spans="1:20" x14ac:dyDescent="0.2">
      <c r="A48" s="195">
        <v>4.3</v>
      </c>
      <c r="B48" s="12" t="s">
        <v>42</v>
      </c>
      <c r="C48" s="7">
        <f>C49+C50</f>
        <v>0</v>
      </c>
      <c r="D48" s="7"/>
      <c r="E48" s="7"/>
      <c r="F48" s="7"/>
      <c r="G48" s="7"/>
      <c r="H48" s="7">
        <f>H49+H50</f>
        <v>0</v>
      </c>
      <c r="I48" s="592"/>
      <c r="J48" s="592"/>
      <c r="K48" s="592"/>
      <c r="L48" s="592"/>
      <c r="M48" s="592"/>
      <c r="N48" s="592"/>
      <c r="O48" s="592"/>
      <c r="P48" s="592"/>
      <c r="Q48" s="592"/>
      <c r="R48" s="592"/>
      <c r="S48" s="592"/>
      <c r="T48" s="192">
        <f>T49+T50</f>
        <v>0</v>
      </c>
    </row>
    <row r="49" spans="1:20" x14ac:dyDescent="0.2">
      <c r="A49" s="195" t="s">
        <v>279</v>
      </c>
      <c r="B49" s="12" t="s">
        <v>43</v>
      </c>
      <c r="C49" s="7">
        <v>0</v>
      </c>
      <c r="D49" s="7"/>
      <c r="E49" s="7"/>
      <c r="F49" s="7"/>
      <c r="G49" s="7"/>
      <c r="H49" s="7">
        <v>0</v>
      </c>
      <c r="I49" s="592"/>
      <c r="J49" s="592"/>
      <c r="K49" s="592"/>
      <c r="L49" s="592"/>
      <c r="M49" s="592"/>
      <c r="N49" s="592"/>
      <c r="O49" s="592"/>
      <c r="P49" s="592"/>
      <c r="Q49" s="592"/>
      <c r="R49" s="592"/>
      <c r="S49" s="592"/>
      <c r="T49" s="192">
        <v>0</v>
      </c>
    </row>
    <row r="50" spans="1:20" x14ac:dyDescent="0.2">
      <c r="A50" s="195" t="s">
        <v>280</v>
      </c>
      <c r="B50" s="12" t="s">
        <v>44</v>
      </c>
      <c r="C50" s="7">
        <v>0</v>
      </c>
      <c r="D50" s="7"/>
      <c r="E50" s="7"/>
      <c r="F50" s="7"/>
      <c r="G50" s="7"/>
      <c r="H50" s="7">
        <v>0</v>
      </c>
      <c r="I50" s="592"/>
      <c r="J50" s="592"/>
      <c r="K50" s="592"/>
      <c r="L50" s="592"/>
      <c r="M50" s="592"/>
      <c r="N50" s="592"/>
      <c r="O50" s="592"/>
      <c r="P50" s="592"/>
      <c r="Q50" s="592"/>
      <c r="R50" s="592"/>
      <c r="S50" s="592"/>
      <c r="T50" s="192">
        <v>0</v>
      </c>
    </row>
    <row r="51" spans="1:20" x14ac:dyDescent="0.2">
      <c r="A51" s="195">
        <v>4.4000000000000004</v>
      </c>
      <c r="B51" s="12" t="s">
        <v>45</v>
      </c>
      <c r="C51" s="7">
        <v>0</v>
      </c>
      <c r="D51" s="7"/>
      <c r="E51" s="7"/>
      <c r="F51" s="7"/>
      <c r="G51" s="7"/>
      <c r="H51" s="7">
        <v>0</v>
      </c>
      <c r="I51" s="592"/>
      <c r="J51" s="592"/>
      <c r="K51" s="592"/>
      <c r="L51" s="592"/>
      <c r="M51" s="592"/>
      <c r="N51" s="592"/>
      <c r="O51" s="592"/>
      <c r="P51" s="592"/>
      <c r="Q51" s="592"/>
      <c r="R51" s="592"/>
      <c r="S51" s="592"/>
      <c r="T51" s="192">
        <v>0</v>
      </c>
    </row>
    <row r="52" spans="1:20" ht="12.75" customHeight="1" x14ac:dyDescent="0.2">
      <c r="A52" s="207">
        <v>4.5</v>
      </c>
      <c r="B52" s="24" t="s">
        <v>46</v>
      </c>
      <c r="C52" s="9">
        <v>0</v>
      </c>
      <c r="D52" s="9"/>
      <c r="E52" s="9"/>
      <c r="F52" s="9"/>
      <c r="G52" s="9"/>
      <c r="H52" s="9">
        <v>0</v>
      </c>
      <c r="I52" s="592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192">
        <v>0</v>
      </c>
    </row>
    <row r="53" spans="1:20" x14ac:dyDescent="0.2">
      <c r="A53" s="204" t="s">
        <v>146</v>
      </c>
      <c r="B53" s="98" t="s">
        <v>208</v>
      </c>
      <c r="C53" s="31">
        <f>C54</f>
        <v>311243</v>
      </c>
      <c r="D53" s="31">
        <f t="shared" ref="D53:S53" si="19">D54</f>
        <v>730062</v>
      </c>
      <c r="E53" s="31">
        <f t="shared" si="19"/>
        <v>-142798</v>
      </c>
      <c r="F53" s="31">
        <f t="shared" si="19"/>
        <v>-97536</v>
      </c>
      <c r="G53" s="31">
        <f t="shared" si="19"/>
        <v>-305388</v>
      </c>
      <c r="H53" s="31">
        <f t="shared" si="19"/>
        <v>0</v>
      </c>
      <c r="I53" s="31">
        <f t="shared" si="19"/>
        <v>0</v>
      </c>
      <c r="J53" s="31">
        <f t="shared" si="19"/>
        <v>0</v>
      </c>
      <c r="K53" s="31">
        <f t="shared" si="19"/>
        <v>0</v>
      </c>
      <c r="L53" s="31">
        <f t="shared" si="19"/>
        <v>0</v>
      </c>
      <c r="M53" s="31">
        <f t="shared" si="19"/>
        <v>0</v>
      </c>
      <c r="N53" s="31">
        <f t="shared" si="19"/>
        <v>0</v>
      </c>
      <c r="O53" s="31">
        <f t="shared" si="19"/>
        <v>0</v>
      </c>
      <c r="P53" s="31">
        <f t="shared" si="19"/>
        <v>0</v>
      </c>
      <c r="Q53" s="31">
        <f t="shared" si="19"/>
        <v>0</v>
      </c>
      <c r="R53" s="31">
        <f t="shared" si="19"/>
        <v>0</v>
      </c>
      <c r="S53" s="31">
        <f t="shared" si="19"/>
        <v>0</v>
      </c>
      <c r="T53" s="208">
        <f t="shared" ref="T53" si="20">T54</f>
        <v>495583</v>
      </c>
    </row>
    <row r="54" spans="1:20" x14ac:dyDescent="0.2">
      <c r="A54" s="209">
        <v>5.0999999999999996</v>
      </c>
      <c r="B54" s="4" t="s">
        <v>209</v>
      </c>
      <c r="C54" s="5">
        <f t="shared" ref="C54:H54" si="21">C55+C56</f>
        <v>311243</v>
      </c>
      <c r="D54" s="5">
        <f t="shared" si="21"/>
        <v>730062</v>
      </c>
      <c r="E54" s="5">
        <f t="shared" si="21"/>
        <v>-142798</v>
      </c>
      <c r="F54" s="5">
        <f t="shared" si="21"/>
        <v>-97536</v>
      </c>
      <c r="G54" s="5">
        <f t="shared" si="21"/>
        <v>-305388</v>
      </c>
      <c r="H54" s="5">
        <f t="shared" si="21"/>
        <v>0</v>
      </c>
      <c r="I54" s="593"/>
      <c r="J54" s="593"/>
      <c r="K54" s="593"/>
      <c r="L54" s="593"/>
      <c r="M54" s="593"/>
      <c r="N54" s="593"/>
      <c r="O54" s="593"/>
      <c r="P54" s="593"/>
      <c r="Q54" s="593"/>
      <c r="R54" s="593"/>
      <c r="S54" s="593"/>
      <c r="T54" s="191">
        <f>SUM(C54:Q54)</f>
        <v>495583</v>
      </c>
    </row>
    <row r="55" spans="1:20" x14ac:dyDescent="0.2">
      <c r="A55" s="209">
        <v>5.2</v>
      </c>
      <c r="B55" s="4" t="s">
        <v>210</v>
      </c>
      <c r="C55" s="15">
        <v>0</v>
      </c>
      <c r="D55" s="15"/>
      <c r="E55" s="15"/>
      <c r="F55" s="15"/>
      <c r="G55" s="15"/>
      <c r="H55" s="15"/>
      <c r="I55" s="588"/>
      <c r="J55" s="588"/>
      <c r="K55" s="588"/>
      <c r="L55" s="588"/>
      <c r="M55" s="588"/>
      <c r="N55" s="588"/>
      <c r="O55" s="588"/>
      <c r="P55" s="588"/>
      <c r="Q55" s="588"/>
      <c r="R55" s="588"/>
      <c r="S55" s="588"/>
      <c r="T55" s="210"/>
    </row>
    <row r="56" spans="1:20" ht="12" customHeight="1" x14ac:dyDescent="0.2">
      <c r="A56" s="209">
        <v>5.3</v>
      </c>
      <c r="B56" s="4" t="s">
        <v>211</v>
      </c>
      <c r="C56" s="15">
        <f>C57+C58+C59+C60</f>
        <v>311243</v>
      </c>
      <c r="D56" s="15">
        <f>D57+D58+D59+D60</f>
        <v>730062</v>
      </c>
      <c r="E56" s="15">
        <f>E57+E58+E59+E60</f>
        <v>-142798</v>
      </c>
      <c r="F56" s="15">
        <f>F57+F58+F59+F60</f>
        <v>-97536</v>
      </c>
      <c r="G56" s="15">
        <f>G57+G58+G59+G60</f>
        <v>-305388</v>
      </c>
      <c r="H56" s="15">
        <f t="shared" ref="H56:Q56" si="22">H57+H58+H59+H60</f>
        <v>0</v>
      </c>
      <c r="I56" s="15"/>
      <c r="J56" s="15"/>
      <c r="K56" s="15"/>
      <c r="L56" s="15"/>
      <c r="M56" s="15">
        <f t="shared" si="22"/>
        <v>0</v>
      </c>
      <c r="N56" s="15"/>
      <c r="O56" s="15"/>
      <c r="P56" s="15"/>
      <c r="Q56" s="15">
        <f t="shared" si="22"/>
        <v>0</v>
      </c>
      <c r="R56" s="588"/>
      <c r="S56" s="588"/>
      <c r="T56" s="210">
        <f>SUM(C56:Q56)</f>
        <v>495583</v>
      </c>
    </row>
    <row r="57" spans="1:20" x14ac:dyDescent="0.2">
      <c r="A57" s="211" t="s">
        <v>258</v>
      </c>
      <c r="B57" s="27" t="s">
        <v>212</v>
      </c>
      <c r="C57" s="15">
        <v>311243</v>
      </c>
      <c r="D57" s="15">
        <v>303578</v>
      </c>
      <c r="E57" s="15">
        <v>-142798</v>
      </c>
      <c r="F57" s="15">
        <v>-97536</v>
      </c>
      <c r="G57" s="15">
        <v>-305388</v>
      </c>
      <c r="H57" s="15"/>
      <c r="I57" s="588"/>
      <c r="J57" s="588"/>
      <c r="K57" s="588"/>
      <c r="L57" s="588"/>
      <c r="M57" s="588"/>
      <c r="N57" s="588"/>
      <c r="O57" s="588"/>
      <c r="P57" s="588"/>
      <c r="Q57" s="588"/>
      <c r="R57" s="588"/>
      <c r="S57" s="588"/>
      <c r="T57" s="192"/>
    </row>
    <row r="58" spans="1:20" x14ac:dyDescent="0.2">
      <c r="A58" s="209" t="s">
        <v>259</v>
      </c>
      <c r="B58" s="4" t="s">
        <v>203</v>
      </c>
      <c r="C58" s="15"/>
      <c r="D58" s="15">
        <v>426484</v>
      </c>
      <c r="E58" s="15"/>
      <c r="F58" s="15"/>
      <c r="G58" s="15"/>
      <c r="H58" s="15"/>
      <c r="I58" s="588"/>
      <c r="J58" s="588"/>
      <c r="K58" s="588"/>
      <c r="L58" s="588"/>
      <c r="M58" s="588"/>
      <c r="N58" s="588"/>
      <c r="O58" s="588"/>
      <c r="P58" s="588"/>
      <c r="Q58" s="588"/>
      <c r="R58" s="588"/>
      <c r="S58" s="588"/>
      <c r="T58" s="212">
        <v>0</v>
      </c>
    </row>
    <row r="59" spans="1:20" x14ac:dyDescent="0.2">
      <c r="A59" s="209" t="s">
        <v>318</v>
      </c>
      <c r="B59" s="4" t="s">
        <v>213</v>
      </c>
      <c r="C59" s="15">
        <v>0</v>
      </c>
      <c r="D59" s="15"/>
      <c r="E59" s="15"/>
      <c r="F59" s="15"/>
      <c r="G59" s="15"/>
      <c r="H59" s="15"/>
      <c r="I59" s="588"/>
      <c r="J59" s="588"/>
      <c r="K59" s="588"/>
      <c r="L59" s="588"/>
      <c r="M59" s="588"/>
      <c r="N59" s="588"/>
      <c r="O59" s="588"/>
      <c r="P59" s="588"/>
      <c r="Q59" s="588"/>
      <c r="R59" s="588"/>
      <c r="S59" s="588"/>
      <c r="T59" s="212">
        <v>0</v>
      </c>
    </row>
    <row r="60" spans="1:20" ht="13.5" thickBot="1" x14ac:dyDescent="0.25">
      <c r="A60" s="209" t="s">
        <v>319</v>
      </c>
      <c r="B60" s="4" t="s">
        <v>214</v>
      </c>
      <c r="C60" s="15"/>
      <c r="D60" s="15"/>
      <c r="E60" s="15"/>
      <c r="F60" s="15"/>
      <c r="G60" s="15"/>
      <c r="H60" s="15"/>
      <c r="I60" s="588"/>
      <c r="J60" s="588"/>
      <c r="K60" s="588"/>
      <c r="L60" s="588"/>
      <c r="M60" s="588"/>
      <c r="N60" s="588"/>
      <c r="O60" s="588"/>
      <c r="P60" s="588"/>
      <c r="Q60" s="588"/>
      <c r="R60" s="588"/>
      <c r="S60" s="588"/>
      <c r="T60" s="210"/>
    </row>
    <row r="61" spans="1:20" ht="13.5" thickBot="1" x14ac:dyDescent="0.25">
      <c r="A61" s="162" t="s">
        <v>148</v>
      </c>
      <c r="B61" s="155" t="s">
        <v>215</v>
      </c>
      <c r="C61" s="153">
        <f>C62+C63+C64+C65</f>
        <v>0</v>
      </c>
      <c r="D61" s="153">
        <f t="shared" ref="D61:S61" si="23">D62+D63+D64+D65</f>
        <v>0</v>
      </c>
      <c r="E61" s="153">
        <f t="shared" si="23"/>
        <v>0</v>
      </c>
      <c r="F61" s="153">
        <f t="shared" si="23"/>
        <v>0</v>
      </c>
      <c r="G61" s="153">
        <f t="shared" si="23"/>
        <v>0</v>
      </c>
      <c r="H61" s="153">
        <f t="shared" si="23"/>
        <v>0</v>
      </c>
      <c r="I61" s="153">
        <f t="shared" si="23"/>
        <v>0</v>
      </c>
      <c r="J61" s="153">
        <f t="shared" si="23"/>
        <v>0</v>
      </c>
      <c r="K61" s="153">
        <f t="shared" si="23"/>
        <v>0</v>
      </c>
      <c r="L61" s="153">
        <f t="shared" si="23"/>
        <v>0</v>
      </c>
      <c r="M61" s="153">
        <f t="shared" si="23"/>
        <v>0</v>
      </c>
      <c r="N61" s="153">
        <f t="shared" si="23"/>
        <v>0</v>
      </c>
      <c r="O61" s="153">
        <f t="shared" si="23"/>
        <v>0</v>
      </c>
      <c r="P61" s="153">
        <f t="shared" si="23"/>
        <v>0</v>
      </c>
      <c r="Q61" s="153">
        <f t="shared" si="23"/>
        <v>0</v>
      </c>
      <c r="R61" s="153">
        <f t="shared" si="23"/>
        <v>0</v>
      </c>
      <c r="S61" s="153">
        <f t="shared" si="23"/>
        <v>0</v>
      </c>
      <c r="T61" s="154">
        <f t="shared" ref="T61" si="24">T62+T63+T64+T65</f>
        <v>0</v>
      </c>
    </row>
    <row r="62" spans="1:20" x14ac:dyDescent="0.2">
      <c r="A62" s="209">
        <v>6.1</v>
      </c>
      <c r="B62" s="4" t="s">
        <v>216</v>
      </c>
      <c r="C62" s="15"/>
      <c r="D62" s="15"/>
      <c r="E62" s="15"/>
      <c r="F62" s="15"/>
      <c r="G62" s="15"/>
      <c r="H62" s="15"/>
      <c r="I62" s="588"/>
      <c r="J62" s="588"/>
      <c r="K62" s="588"/>
      <c r="L62" s="588"/>
      <c r="M62" s="588"/>
      <c r="N62" s="588"/>
      <c r="O62" s="588"/>
      <c r="P62" s="588"/>
      <c r="Q62" s="588"/>
      <c r="R62" s="588"/>
      <c r="S62" s="588"/>
      <c r="T62" s="212"/>
    </row>
    <row r="63" spans="1:20" x14ac:dyDescent="0.2">
      <c r="A63" s="209">
        <v>6.2</v>
      </c>
      <c r="B63" s="4" t="s">
        <v>217</v>
      </c>
      <c r="C63" s="15">
        <v>0</v>
      </c>
      <c r="D63" s="15"/>
      <c r="E63" s="15"/>
      <c r="F63" s="15"/>
      <c r="G63" s="15"/>
      <c r="H63" s="6"/>
      <c r="I63" s="594"/>
      <c r="J63" s="594"/>
      <c r="K63" s="594"/>
      <c r="L63" s="594"/>
      <c r="M63" s="594"/>
      <c r="N63" s="594"/>
      <c r="O63" s="594"/>
      <c r="P63" s="594"/>
      <c r="Q63" s="594"/>
      <c r="R63" s="594"/>
      <c r="S63" s="594"/>
      <c r="T63" s="212">
        <f>SUM(C63:Q63)</f>
        <v>0</v>
      </c>
    </row>
    <row r="64" spans="1:20" x14ac:dyDescent="0.2">
      <c r="A64" s="209">
        <v>6.3</v>
      </c>
      <c r="B64" s="4" t="s">
        <v>218</v>
      </c>
      <c r="C64" s="15"/>
      <c r="D64" s="15"/>
      <c r="E64" s="15"/>
      <c r="F64" s="15"/>
      <c r="G64" s="15"/>
      <c r="H64" s="6"/>
      <c r="I64" s="594"/>
      <c r="J64" s="594"/>
      <c r="K64" s="594"/>
      <c r="L64" s="594"/>
      <c r="M64" s="594"/>
      <c r="N64" s="594"/>
      <c r="O64" s="594"/>
      <c r="P64" s="594"/>
      <c r="Q64" s="594"/>
      <c r="R64" s="594"/>
      <c r="S64" s="594"/>
      <c r="T64" s="212">
        <f t="shared" ref="T64:T65" si="25">SUM(C64:Q64)</f>
        <v>0</v>
      </c>
    </row>
    <row r="65" spans="1:21" ht="13.5" thickBot="1" x14ac:dyDescent="0.25">
      <c r="A65" s="209">
        <v>6.4</v>
      </c>
      <c r="B65" s="4" t="s">
        <v>219</v>
      </c>
      <c r="C65" s="15"/>
      <c r="D65" s="15"/>
      <c r="E65" s="15"/>
      <c r="F65" s="15"/>
      <c r="G65" s="15"/>
      <c r="H65" s="6"/>
      <c r="I65" s="594"/>
      <c r="J65" s="594"/>
      <c r="K65" s="594"/>
      <c r="L65" s="594"/>
      <c r="M65" s="594"/>
      <c r="N65" s="594"/>
      <c r="O65" s="594"/>
      <c r="P65" s="594"/>
      <c r="Q65" s="594"/>
      <c r="R65" s="594"/>
      <c r="S65" s="594"/>
      <c r="T65" s="212">
        <f t="shared" si="25"/>
        <v>0</v>
      </c>
    </row>
    <row r="66" spans="1:21" ht="13.5" thickBot="1" x14ac:dyDescent="0.25">
      <c r="A66" s="162" t="s">
        <v>149</v>
      </c>
      <c r="B66" s="155" t="s">
        <v>220</v>
      </c>
      <c r="C66" s="257">
        <f>C67+C68+C69</f>
        <v>0</v>
      </c>
      <c r="D66" s="257">
        <f t="shared" ref="D66:S66" si="26">D67+D68+D69</f>
        <v>0</v>
      </c>
      <c r="E66" s="257">
        <f t="shared" si="26"/>
        <v>0</v>
      </c>
      <c r="F66" s="257">
        <f t="shared" si="26"/>
        <v>0</v>
      </c>
      <c r="G66" s="257"/>
      <c r="H66" s="257">
        <f t="shared" si="26"/>
        <v>0</v>
      </c>
      <c r="I66" s="257">
        <f t="shared" si="26"/>
        <v>0</v>
      </c>
      <c r="J66" s="257">
        <f t="shared" si="26"/>
        <v>0</v>
      </c>
      <c r="K66" s="257">
        <f t="shared" si="26"/>
        <v>0</v>
      </c>
      <c r="L66" s="257"/>
      <c r="M66" s="257">
        <f t="shared" si="26"/>
        <v>0</v>
      </c>
      <c r="N66" s="257">
        <f t="shared" si="26"/>
        <v>0</v>
      </c>
      <c r="O66" s="257">
        <f t="shared" si="26"/>
        <v>0</v>
      </c>
      <c r="P66" s="257"/>
      <c r="Q66" s="257">
        <f t="shared" si="26"/>
        <v>0</v>
      </c>
      <c r="R66" s="257">
        <f t="shared" si="26"/>
        <v>0</v>
      </c>
      <c r="S66" s="257">
        <f t="shared" si="26"/>
        <v>0</v>
      </c>
      <c r="T66" s="595">
        <f t="shared" ref="T66" si="27">T67+T68+T69</f>
        <v>0</v>
      </c>
    </row>
    <row r="67" spans="1:21" x14ac:dyDescent="0.2">
      <c r="A67" s="209">
        <v>7.1</v>
      </c>
      <c r="B67" s="4" t="s">
        <v>221</v>
      </c>
      <c r="C67" s="15"/>
      <c r="D67" s="15"/>
      <c r="E67" s="15"/>
      <c r="F67" s="15"/>
      <c r="G67" s="15"/>
      <c r="H67" s="6"/>
      <c r="I67" s="594"/>
      <c r="J67" s="594"/>
      <c r="K67" s="594"/>
      <c r="L67" s="594"/>
      <c r="M67" s="594"/>
      <c r="N67" s="594"/>
      <c r="O67" s="594"/>
      <c r="P67" s="594"/>
      <c r="Q67" s="594"/>
      <c r="R67" s="594"/>
      <c r="S67" s="594"/>
      <c r="T67" s="213"/>
    </row>
    <row r="68" spans="1:21" x14ac:dyDescent="0.2">
      <c r="A68" s="209">
        <v>7.2</v>
      </c>
      <c r="B68" s="4" t="s">
        <v>222</v>
      </c>
      <c r="C68" s="15"/>
      <c r="D68" s="15"/>
      <c r="E68" s="15"/>
      <c r="F68" s="15"/>
      <c r="G68" s="15"/>
      <c r="H68" s="6"/>
      <c r="I68" s="594"/>
      <c r="J68" s="594"/>
      <c r="K68" s="594"/>
      <c r="L68" s="594"/>
      <c r="M68" s="594"/>
      <c r="N68" s="594"/>
      <c r="O68" s="594"/>
      <c r="P68" s="594"/>
      <c r="Q68" s="594"/>
      <c r="R68" s="594"/>
      <c r="S68" s="594"/>
      <c r="T68" s="192"/>
    </row>
    <row r="69" spans="1:21" ht="13.5" thickBot="1" x14ac:dyDescent="0.25">
      <c r="A69" s="209">
        <v>7.3</v>
      </c>
      <c r="B69" s="4" t="s">
        <v>223</v>
      </c>
      <c r="C69" s="15"/>
      <c r="D69" s="15"/>
      <c r="E69" s="15"/>
      <c r="F69" s="15"/>
      <c r="G69" s="15"/>
      <c r="H69" s="6"/>
      <c r="I69" s="594"/>
      <c r="J69" s="594"/>
      <c r="K69" s="594"/>
      <c r="L69" s="594"/>
      <c r="M69" s="594"/>
      <c r="N69" s="594"/>
      <c r="O69" s="594"/>
      <c r="P69" s="594"/>
      <c r="Q69" s="594"/>
      <c r="R69" s="594"/>
      <c r="S69" s="594"/>
      <c r="T69" s="214"/>
    </row>
    <row r="70" spans="1:21" ht="14.25" thickBot="1" x14ac:dyDescent="0.3">
      <c r="A70" s="157" t="s">
        <v>47</v>
      </c>
      <c r="B70" s="156" t="s">
        <v>320</v>
      </c>
      <c r="C70" s="158">
        <f>C45+C53+C61+C66</f>
        <v>311243</v>
      </c>
      <c r="D70" s="158">
        <f t="shared" ref="D70:S70" si="28">D45+D53+D61+D66</f>
        <v>730062</v>
      </c>
      <c r="E70" s="158">
        <f t="shared" si="28"/>
        <v>-142798</v>
      </c>
      <c r="F70" s="158">
        <f t="shared" si="28"/>
        <v>-97536</v>
      </c>
      <c r="G70" s="158">
        <f t="shared" si="28"/>
        <v>-305388</v>
      </c>
      <c r="H70" s="158">
        <f t="shared" si="28"/>
        <v>0</v>
      </c>
      <c r="I70" s="158">
        <f t="shared" si="28"/>
        <v>0</v>
      </c>
      <c r="J70" s="158">
        <f t="shared" si="28"/>
        <v>0</v>
      </c>
      <c r="K70" s="158">
        <f t="shared" si="28"/>
        <v>0</v>
      </c>
      <c r="L70" s="158">
        <f t="shared" si="28"/>
        <v>0</v>
      </c>
      <c r="M70" s="158">
        <f t="shared" si="28"/>
        <v>0</v>
      </c>
      <c r="N70" s="158">
        <f t="shared" si="28"/>
        <v>0</v>
      </c>
      <c r="O70" s="158">
        <f t="shared" si="28"/>
        <v>0</v>
      </c>
      <c r="P70" s="158">
        <f t="shared" si="28"/>
        <v>0</v>
      </c>
      <c r="Q70" s="158">
        <f t="shared" si="28"/>
        <v>0</v>
      </c>
      <c r="R70" s="158">
        <f t="shared" si="28"/>
        <v>0</v>
      </c>
      <c r="S70" s="158">
        <f t="shared" si="28"/>
        <v>0</v>
      </c>
      <c r="T70" s="159">
        <f t="shared" ref="T70" si="29">T45+T53+T61+T66</f>
        <v>495583</v>
      </c>
    </row>
    <row r="71" spans="1:21" ht="14.25" thickBot="1" x14ac:dyDescent="0.3">
      <c r="A71" s="157"/>
      <c r="B71" s="289" t="s">
        <v>154</v>
      </c>
      <c r="C71" s="158">
        <f>C44+C70</f>
        <v>1662893</v>
      </c>
      <c r="D71" s="158">
        <f t="shared" ref="D71:S71" si="30">D44+D70</f>
        <v>730062</v>
      </c>
      <c r="E71" s="158">
        <f t="shared" si="30"/>
        <v>-140453</v>
      </c>
      <c r="F71" s="158">
        <f t="shared" si="30"/>
        <v>-89763</v>
      </c>
      <c r="G71" s="158">
        <f t="shared" si="30"/>
        <v>-348880</v>
      </c>
      <c r="H71" s="158">
        <f t="shared" si="30"/>
        <v>51700</v>
      </c>
      <c r="I71" s="158">
        <f t="shared" si="30"/>
        <v>0</v>
      </c>
      <c r="J71" s="158">
        <f t="shared" si="30"/>
        <v>0</v>
      </c>
      <c r="K71" s="158">
        <f t="shared" si="30"/>
        <v>0</v>
      </c>
      <c r="L71" s="158">
        <f t="shared" si="30"/>
        <v>0</v>
      </c>
      <c r="M71" s="158">
        <f t="shared" si="30"/>
        <v>14500</v>
      </c>
      <c r="N71" s="158">
        <f t="shared" si="30"/>
        <v>0</v>
      </c>
      <c r="O71" s="158">
        <f t="shared" si="30"/>
        <v>0</v>
      </c>
      <c r="P71" s="158">
        <f t="shared" si="30"/>
        <v>3450</v>
      </c>
      <c r="Q71" s="158">
        <f t="shared" si="30"/>
        <v>850</v>
      </c>
      <c r="R71" s="158">
        <f t="shared" si="30"/>
        <v>0</v>
      </c>
      <c r="S71" s="158">
        <f t="shared" si="30"/>
        <v>0</v>
      </c>
      <c r="T71" s="159">
        <f>SUM(C71:Q71)</f>
        <v>1884359</v>
      </c>
    </row>
    <row r="72" spans="1:21" ht="13.5" thickBot="1" x14ac:dyDescent="0.25">
      <c r="A72" s="258" t="s">
        <v>150</v>
      </c>
      <c r="B72" s="181" t="s">
        <v>224</v>
      </c>
      <c r="C72" s="259">
        <f>C73+C74+C75+C76</f>
        <v>628223</v>
      </c>
      <c r="D72" s="259">
        <f t="shared" ref="D72:S72" si="31">D73+D74+D75+D76</f>
        <v>42593</v>
      </c>
      <c r="E72" s="259">
        <f t="shared" si="31"/>
        <v>0</v>
      </c>
      <c r="F72" s="259">
        <f t="shared" si="31"/>
        <v>0</v>
      </c>
      <c r="G72" s="259">
        <f t="shared" si="31"/>
        <v>0</v>
      </c>
      <c r="H72" s="259">
        <f t="shared" si="31"/>
        <v>3065</v>
      </c>
      <c r="I72" s="259">
        <f t="shared" si="31"/>
        <v>1039</v>
      </c>
      <c r="J72" s="259">
        <f t="shared" si="31"/>
        <v>0</v>
      </c>
      <c r="K72" s="259">
        <f t="shared" si="31"/>
        <v>0</v>
      </c>
      <c r="L72" s="259">
        <f t="shared" si="31"/>
        <v>0</v>
      </c>
      <c r="M72" s="259">
        <f t="shared" si="31"/>
        <v>10370</v>
      </c>
      <c r="N72" s="259">
        <f t="shared" si="31"/>
        <v>-473</v>
      </c>
      <c r="O72" s="259">
        <f t="shared" si="31"/>
        <v>0</v>
      </c>
      <c r="P72" s="259">
        <f t="shared" si="31"/>
        <v>0</v>
      </c>
      <c r="Q72" s="259">
        <f t="shared" si="31"/>
        <v>260</v>
      </c>
      <c r="R72" s="259">
        <f t="shared" si="31"/>
        <v>49</v>
      </c>
      <c r="S72" s="259">
        <f t="shared" si="31"/>
        <v>0</v>
      </c>
      <c r="T72" s="272">
        <f t="shared" ref="T72" si="32">T73+T74+T75+T76</f>
        <v>685126</v>
      </c>
    </row>
    <row r="73" spans="1:21" x14ac:dyDescent="0.2">
      <c r="A73" s="195">
        <v>8.1</v>
      </c>
      <c r="B73" s="161" t="s">
        <v>50</v>
      </c>
      <c r="C73" s="7">
        <v>0</v>
      </c>
      <c r="D73" s="7"/>
      <c r="E73" s="7"/>
      <c r="F73" s="7"/>
      <c r="G73" s="7"/>
      <c r="H73" s="7">
        <v>3065</v>
      </c>
      <c r="I73" s="592">
        <v>1039</v>
      </c>
      <c r="J73" s="592"/>
      <c r="K73" s="592"/>
      <c r="L73" s="592"/>
      <c r="M73" s="592">
        <v>10370</v>
      </c>
      <c r="N73" s="592">
        <v>-473</v>
      </c>
      <c r="O73" s="592"/>
      <c r="P73" s="592"/>
      <c r="Q73" s="592">
        <v>260</v>
      </c>
      <c r="R73" s="592">
        <v>49</v>
      </c>
      <c r="S73" s="592"/>
      <c r="T73" s="212">
        <f>SUM(C73:R73)</f>
        <v>14310</v>
      </c>
    </row>
    <row r="74" spans="1:21" x14ac:dyDescent="0.2">
      <c r="A74" s="195">
        <v>8.1999999999999993</v>
      </c>
      <c r="B74" s="161" t="s">
        <v>51</v>
      </c>
      <c r="C74" s="15">
        <v>0</v>
      </c>
      <c r="D74" s="15"/>
      <c r="E74" s="15"/>
      <c r="F74" s="15"/>
      <c r="G74" s="15"/>
      <c r="H74" s="15">
        <v>0</v>
      </c>
      <c r="I74" s="588"/>
      <c r="J74" s="588"/>
      <c r="K74" s="588"/>
      <c r="L74" s="588"/>
      <c r="M74" s="588"/>
      <c r="N74" s="588"/>
      <c r="O74" s="588"/>
      <c r="P74" s="588"/>
      <c r="Q74" s="588"/>
      <c r="R74" s="588"/>
      <c r="S74" s="588"/>
      <c r="T74" s="212">
        <f t="shared" ref="T74:T76" si="33">SUM(C74:Q74)</f>
        <v>0</v>
      </c>
    </row>
    <row r="75" spans="1:21" x14ac:dyDescent="0.2">
      <c r="A75" s="217">
        <v>8.3000000000000007</v>
      </c>
      <c r="B75" s="161" t="s">
        <v>52</v>
      </c>
      <c r="C75" s="7">
        <v>0</v>
      </c>
      <c r="D75" s="7"/>
      <c r="E75" s="7"/>
      <c r="F75" s="7"/>
      <c r="G75" s="7"/>
      <c r="H75" s="7"/>
      <c r="I75" s="592"/>
      <c r="J75" s="592"/>
      <c r="K75" s="592"/>
      <c r="L75" s="592"/>
      <c r="M75" s="592"/>
      <c r="N75" s="592"/>
      <c r="O75" s="592"/>
      <c r="P75" s="592"/>
      <c r="Q75" s="592"/>
      <c r="R75" s="592"/>
      <c r="S75" s="592"/>
      <c r="T75" s="212">
        <f t="shared" si="33"/>
        <v>0</v>
      </c>
    </row>
    <row r="76" spans="1:21" ht="13.5" thickBot="1" x14ac:dyDescent="0.25">
      <c r="A76" s="195">
        <v>8.4</v>
      </c>
      <c r="B76" s="161" t="s">
        <v>53</v>
      </c>
      <c r="C76" s="15">
        <v>628223</v>
      </c>
      <c r="D76" s="15">
        <v>42593</v>
      </c>
      <c r="E76" s="15"/>
      <c r="F76" s="15"/>
      <c r="G76" s="15"/>
      <c r="H76" s="6"/>
      <c r="I76" s="594"/>
      <c r="J76" s="594"/>
      <c r="K76" s="594"/>
      <c r="L76" s="594"/>
      <c r="M76" s="594"/>
      <c r="N76" s="594"/>
      <c r="O76" s="594"/>
      <c r="P76" s="594"/>
      <c r="Q76" s="594"/>
      <c r="R76" s="594"/>
      <c r="S76" s="594"/>
      <c r="T76" s="212">
        <f t="shared" si="33"/>
        <v>670816</v>
      </c>
    </row>
    <row r="77" spans="1:21" ht="13.5" thickBot="1" x14ac:dyDescent="0.25">
      <c r="A77" s="175" t="s">
        <v>151</v>
      </c>
      <c r="B77" s="168" t="s">
        <v>225</v>
      </c>
      <c r="C77" s="260">
        <f>C78+C79+C80</f>
        <v>0</v>
      </c>
      <c r="D77" s="260">
        <f t="shared" ref="D77:G77" si="34">D78+D79+D80</f>
        <v>0</v>
      </c>
      <c r="E77" s="260">
        <f t="shared" si="34"/>
        <v>0</v>
      </c>
      <c r="F77" s="260">
        <f t="shared" si="34"/>
        <v>0</v>
      </c>
      <c r="G77" s="260">
        <f t="shared" si="34"/>
        <v>0</v>
      </c>
      <c r="H77" s="260">
        <f t="shared" ref="H77:T77" si="35">H78+H79+H80</f>
        <v>0</v>
      </c>
      <c r="I77" s="260">
        <f t="shared" si="35"/>
        <v>0</v>
      </c>
      <c r="J77" s="260">
        <f t="shared" si="35"/>
        <v>0</v>
      </c>
      <c r="K77" s="260">
        <f t="shared" si="35"/>
        <v>0</v>
      </c>
      <c r="L77" s="260">
        <f t="shared" si="35"/>
        <v>0</v>
      </c>
      <c r="M77" s="260">
        <f t="shared" si="35"/>
        <v>0</v>
      </c>
      <c r="N77" s="260">
        <f t="shared" si="35"/>
        <v>0</v>
      </c>
      <c r="O77" s="260">
        <f t="shared" si="35"/>
        <v>0</v>
      </c>
      <c r="P77" s="260">
        <f t="shared" si="35"/>
        <v>0</v>
      </c>
      <c r="Q77" s="260">
        <f t="shared" si="35"/>
        <v>0</v>
      </c>
      <c r="R77" s="260">
        <f t="shared" si="35"/>
        <v>0</v>
      </c>
      <c r="S77" s="260">
        <f t="shared" si="35"/>
        <v>0</v>
      </c>
      <c r="T77" s="596">
        <f t="shared" si="35"/>
        <v>0</v>
      </c>
    </row>
    <row r="78" spans="1:21" ht="12.75" customHeight="1" x14ac:dyDescent="0.25">
      <c r="A78" s="218">
        <v>9.1</v>
      </c>
      <c r="B78" s="164" t="s">
        <v>226</v>
      </c>
      <c r="C78" s="165"/>
      <c r="D78" s="165"/>
      <c r="E78" s="165"/>
      <c r="F78" s="165"/>
      <c r="G78" s="165"/>
      <c r="H78" s="165"/>
      <c r="I78" s="597"/>
      <c r="J78" s="597"/>
      <c r="K78" s="597"/>
      <c r="L78" s="597"/>
      <c r="M78" s="597"/>
      <c r="N78" s="597"/>
      <c r="O78" s="597"/>
      <c r="P78" s="597"/>
      <c r="Q78" s="597"/>
      <c r="R78" s="597"/>
      <c r="S78" s="597"/>
      <c r="T78" s="219"/>
    </row>
    <row r="79" spans="1:21" x14ac:dyDescent="0.2">
      <c r="A79" s="220">
        <v>9.1999999999999993</v>
      </c>
      <c r="B79" s="4" t="s">
        <v>227</v>
      </c>
      <c r="C79" s="15">
        <v>0</v>
      </c>
      <c r="D79" s="15"/>
      <c r="E79" s="15"/>
      <c r="F79" s="15"/>
      <c r="G79" s="15"/>
      <c r="H79" s="6">
        <v>0</v>
      </c>
      <c r="I79" s="594"/>
      <c r="J79" s="594"/>
      <c r="K79" s="594"/>
      <c r="L79" s="594"/>
      <c r="M79" s="594"/>
      <c r="N79" s="594"/>
      <c r="O79" s="594"/>
      <c r="P79" s="594"/>
      <c r="Q79" s="594"/>
      <c r="R79" s="594"/>
      <c r="S79" s="594"/>
      <c r="T79" s="193">
        <v>0</v>
      </c>
      <c r="U79" s="30"/>
    </row>
    <row r="80" spans="1:21" ht="13.5" thickBot="1" x14ac:dyDescent="0.25">
      <c r="A80" s="220">
        <v>9.3000000000000007</v>
      </c>
      <c r="B80" s="177" t="s">
        <v>228</v>
      </c>
      <c r="C80" s="166"/>
      <c r="D80" s="166"/>
      <c r="E80" s="166"/>
      <c r="F80" s="166"/>
      <c r="G80" s="166"/>
      <c r="H80" s="167"/>
      <c r="I80" s="598"/>
      <c r="J80" s="598"/>
      <c r="K80" s="598"/>
      <c r="L80" s="598"/>
      <c r="M80" s="598"/>
      <c r="N80" s="598"/>
      <c r="O80" s="598"/>
      <c r="P80" s="598"/>
      <c r="Q80" s="598"/>
      <c r="R80" s="598"/>
      <c r="S80" s="598"/>
      <c r="T80" s="221"/>
      <c r="U80" s="30"/>
    </row>
    <row r="81" spans="1:28" ht="13.5" thickBot="1" x14ac:dyDescent="0.25">
      <c r="A81" s="176" t="s">
        <v>152</v>
      </c>
      <c r="B81" s="169" t="s">
        <v>276</v>
      </c>
      <c r="C81" s="261">
        <f>C82+C83+C84</f>
        <v>0</v>
      </c>
      <c r="D81" s="261">
        <f t="shared" ref="D81:S81" si="36">D82+D83+D84</f>
        <v>0</v>
      </c>
      <c r="E81" s="261">
        <f t="shared" si="36"/>
        <v>0</v>
      </c>
      <c r="F81" s="261">
        <f t="shared" si="36"/>
        <v>0</v>
      </c>
      <c r="G81" s="261">
        <f t="shared" si="36"/>
        <v>0</v>
      </c>
      <c r="H81" s="261">
        <f t="shared" si="36"/>
        <v>169810</v>
      </c>
      <c r="I81" s="261">
        <f t="shared" si="36"/>
        <v>-1039</v>
      </c>
      <c r="J81" s="261">
        <f t="shared" si="36"/>
        <v>2345</v>
      </c>
      <c r="K81" s="261">
        <f t="shared" si="36"/>
        <v>67</v>
      </c>
      <c r="L81" s="261">
        <f t="shared" si="36"/>
        <v>9640</v>
      </c>
      <c r="M81" s="261">
        <f t="shared" si="36"/>
        <v>8483</v>
      </c>
      <c r="N81" s="261">
        <f t="shared" si="36"/>
        <v>473</v>
      </c>
      <c r="O81" s="261">
        <f t="shared" si="36"/>
        <v>1564</v>
      </c>
      <c r="P81" s="261">
        <f t="shared" si="36"/>
        <v>4135</v>
      </c>
      <c r="Q81" s="261">
        <f t="shared" si="36"/>
        <v>22143</v>
      </c>
      <c r="R81" s="261">
        <f t="shared" si="36"/>
        <v>-49</v>
      </c>
      <c r="S81" s="261">
        <f t="shared" si="36"/>
        <v>2300</v>
      </c>
      <c r="T81" s="552">
        <f t="shared" ref="T81" si="37">T82+T83+T84</f>
        <v>219872</v>
      </c>
      <c r="U81" s="30"/>
    </row>
    <row r="82" spans="1:28" x14ac:dyDescent="0.2">
      <c r="A82" s="220">
        <v>10.1</v>
      </c>
      <c r="B82" s="4" t="s">
        <v>229</v>
      </c>
      <c r="C82" s="285"/>
      <c r="D82" s="285"/>
      <c r="E82" s="285"/>
      <c r="F82" s="285"/>
      <c r="G82" s="285"/>
      <c r="H82" s="285"/>
      <c r="I82" s="599"/>
      <c r="J82" s="599"/>
      <c r="K82" s="599"/>
      <c r="L82" s="599"/>
      <c r="M82" s="599"/>
      <c r="N82" s="599"/>
      <c r="O82" s="599"/>
      <c r="P82" s="599"/>
      <c r="Q82" s="599"/>
      <c r="R82" s="599"/>
      <c r="S82" s="599"/>
      <c r="T82" s="286"/>
      <c r="U82" s="30"/>
    </row>
    <row r="83" spans="1:28" x14ac:dyDescent="0.2">
      <c r="A83" s="220">
        <v>10.199999999999999</v>
      </c>
      <c r="B83" s="4" t="s">
        <v>230</v>
      </c>
      <c r="C83" s="285"/>
      <c r="D83" s="285"/>
      <c r="E83" s="285"/>
      <c r="F83" s="285"/>
      <c r="G83" s="285"/>
      <c r="H83" s="285"/>
      <c r="I83" s="285"/>
      <c r="J83" s="285"/>
      <c r="K83" s="285"/>
      <c r="L83" s="285"/>
      <c r="M83" s="285"/>
      <c r="N83" s="285"/>
      <c r="O83" s="285"/>
      <c r="P83" s="285"/>
      <c r="Q83" s="285"/>
      <c r="R83" s="285"/>
      <c r="S83" s="285"/>
      <c r="T83" s="287"/>
      <c r="U83" s="30"/>
    </row>
    <row r="84" spans="1:28" ht="13.5" thickBot="1" x14ac:dyDescent="0.25">
      <c r="A84" s="282">
        <v>10.3</v>
      </c>
      <c r="B84" s="161" t="s">
        <v>168</v>
      </c>
      <c r="C84" s="285"/>
      <c r="D84" s="285"/>
      <c r="E84" s="285"/>
      <c r="F84" s="285"/>
      <c r="G84" s="285"/>
      <c r="H84" s="285">
        <v>169810</v>
      </c>
      <c r="I84" s="599">
        <v>-1039</v>
      </c>
      <c r="J84" s="599">
        <v>2345</v>
      </c>
      <c r="K84" s="599">
        <v>67</v>
      </c>
      <c r="L84" s="599">
        <v>9640</v>
      </c>
      <c r="M84" s="599">
        <v>8483</v>
      </c>
      <c r="N84" s="599">
        <v>473</v>
      </c>
      <c r="O84" s="599">
        <v>1564</v>
      </c>
      <c r="P84" s="599">
        <v>4135</v>
      </c>
      <c r="Q84" s="599">
        <v>22143</v>
      </c>
      <c r="R84" s="599">
        <v>-49</v>
      </c>
      <c r="S84" s="599">
        <v>2300</v>
      </c>
      <c r="T84" s="288">
        <f>SUM(H84:S84)</f>
        <v>219872</v>
      </c>
      <c r="U84" s="30"/>
    </row>
    <row r="85" spans="1:28" ht="14.25" thickBot="1" x14ac:dyDescent="0.3">
      <c r="A85" s="178" t="s">
        <v>48</v>
      </c>
      <c r="B85" s="170" t="s">
        <v>321</v>
      </c>
      <c r="C85" s="158">
        <f>C72+C77+C81</f>
        <v>628223</v>
      </c>
      <c r="D85" s="158">
        <f t="shared" ref="D85:S85" si="38">D72+D77+D81</f>
        <v>42593</v>
      </c>
      <c r="E85" s="158">
        <f t="shared" si="38"/>
        <v>0</v>
      </c>
      <c r="F85" s="158">
        <f t="shared" si="38"/>
        <v>0</v>
      </c>
      <c r="G85" s="158">
        <f t="shared" si="38"/>
        <v>0</v>
      </c>
      <c r="H85" s="158">
        <f t="shared" si="38"/>
        <v>172875</v>
      </c>
      <c r="I85" s="158">
        <f t="shared" si="38"/>
        <v>0</v>
      </c>
      <c r="J85" s="158">
        <f t="shared" si="38"/>
        <v>2345</v>
      </c>
      <c r="K85" s="158">
        <f t="shared" si="38"/>
        <v>67</v>
      </c>
      <c r="L85" s="158">
        <f t="shared" si="38"/>
        <v>9640</v>
      </c>
      <c r="M85" s="158">
        <f t="shared" si="38"/>
        <v>18853</v>
      </c>
      <c r="N85" s="158">
        <f t="shared" si="38"/>
        <v>0</v>
      </c>
      <c r="O85" s="158">
        <f t="shared" si="38"/>
        <v>1564</v>
      </c>
      <c r="P85" s="158">
        <f t="shared" si="38"/>
        <v>4135</v>
      </c>
      <c r="Q85" s="158">
        <f t="shared" si="38"/>
        <v>22403</v>
      </c>
      <c r="R85" s="158">
        <f t="shared" si="38"/>
        <v>0</v>
      </c>
      <c r="S85" s="158">
        <f t="shared" si="38"/>
        <v>2300</v>
      </c>
      <c r="T85" s="159">
        <f t="shared" ref="T85" si="39">T72+T77+T81</f>
        <v>904998</v>
      </c>
      <c r="U85" s="30"/>
    </row>
    <row r="86" spans="1:28" ht="13.5" thickBot="1" x14ac:dyDescent="0.25">
      <c r="A86" s="796" t="s">
        <v>247</v>
      </c>
      <c r="B86" s="797"/>
      <c r="C86" s="163">
        <f>C71+C85</f>
        <v>2291116</v>
      </c>
      <c r="D86" s="163">
        <f t="shared" ref="D86:S86" si="40">D71+D85</f>
        <v>772655</v>
      </c>
      <c r="E86" s="163">
        <f t="shared" si="40"/>
        <v>-140453</v>
      </c>
      <c r="F86" s="163">
        <f t="shared" si="40"/>
        <v>-89763</v>
      </c>
      <c r="G86" s="163">
        <f t="shared" si="40"/>
        <v>-348880</v>
      </c>
      <c r="H86" s="163">
        <f t="shared" si="40"/>
        <v>224575</v>
      </c>
      <c r="I86" s="163">
        <f t="shared" si="40"/>
        <v>0</v>
      </c>
      <c r="J86" s="163">
        <f t="shared" si="40"/>
        <v>2345</v>
      </c>
      <c r="K86" s="163">
        <f t="shared" si="40"/>
        <v>67</v>
      </c>
      <c r="L86" s="163">
        <f t="shared" si="40"/>
        <v>9640</v>
      </c>
      <c r="M86" s="163">
        <f t="shared" si="40"/>
        <v>33353</v>
      </c>
      <c r="N86" s="163">
        <f t="shared" si="40"/>
        <v>0</v>
      </c>
      <c r="O86" s="163">
        <f t="shared" si="40"/>
        <v>1564</v>
      </c>
      <c r="P86" s="163">
        <f t="shared" si="40"/>
        <v>7585</v>
      </c>
      <c r="Q86" s="163">
        <f t="shared" si="40"/>
        <v>23253</v>
      </c>
      <c r="R86" s="163">
        <f t="shared" si="40"/>
        <v>0</v>
      </c>
      <c r="S86" s="163">
        <f t="shared" si="40"/>
        <v>2300</v>
      </c>
      <c r="T86" s="600">
        <f t="shared" ref="T86" si="41">T71+T85</f>
        <v>2789357</v>
      </c>
      <c r="AA86" s="496"/>
      <c r="AB86" s="497"/>
    </row>
    <row r="87" spans="1:28" s="145" customFormat="1" ht="15.75" customHeight="1" x14ac:dyDescent="0.2">
      <c r="A87" s="843" t="s">
        <v>0</v>
      </c>
      <c r="B87" s="845" t="s">
        <v>170</v>
      </c>
      <c r="C87" s="839" t="s">
        <v>335</v>
      </c>
      <c r="D87" s="839" t="s">
        <v>349</v>
      </c>
      <c r="E87" s="839" t="s">
        <v>396</v>
      </c>
      <c r="F87" s="839" t="s">
        <v>415</v>
      </c>
      <c r="G87" s="839" t="s">
        <v>416</v>
      </c>
      <c r="H87" s="839" t="s">
        <v>335</v>
      </c>
      <c r="I87" s="839" t="s">
        <v>349</v>
      </c>
      <c r="J87" s="839" t="s">
        <v>396</v>
      </c>
      <c r="K87" s="839" t="s">
        <v>415</v>
      </c>
      <c r="L87" s="839" t="s">
        <v>416</v>
      </c>
      <c r="M87" s="839" t="s">
        <v>335</v>
      </c>
      <c r="N87" s="839" t="s">
        <v>349</v>
      </c>
      <c r="O87" s="839" t="s">
        <v>415</v>
      </c>
      <c r="P87" s="839" t="s">
        <v>416</v>
      </c>
      <c r="Q87" s="839" t="s">
        <v>335</v>
      </c>
      <c r="R87" s="839" t="s">
        <v>349</v>
      </c>
      <c r="S87" s="839" t="s">
        <v>416</v>
      </c>
      <c r="T87" s="841" t="s">
        <v>348</v>
      </c>
      <c r="AA87" s="498"/>
      <c r="AB87" s="262"/>
    </row>
    <row r="88" spans="1:28" s="145" customFormat="1" ht="18" customHeight="1" thickBot="1" x14ac:dyDescent="0.25">
      <c r="A88" s="844"/>
      <c r="B88" s="846"/>
      <c r="C88" s="847"/>
      <c r="D88" s="840"/>
      <c r="E88" s="840"/>
      <c r="F88" s="840"/>
      <c r="G88" s="840"/>
      <c r="H88" s="847"/>
      <c r="I88" s="840"/>
      <c r="J88" s="840"/>
      <c r="K88" s="840"/>
      <c r="L88" s="840"/>
      <c r="M88" s="847"/>
      <c r="N88" s="840"/>
      <c r="O88" s="840"/>
      <c r="P88" s="840"/>
      <c r="Q88" s="847"/>
      <c r="R88" s="840"/>
      <c r="S88" s="840"/>
      <c r="T88" s="842"/>
      <c r="AA88" s="498"/>
      <c r="AB88" s="262"/>
    </row>
    <row r="89" spans="1:28" ht="13.5" thickBot="1" x14ac:dyDescent="0.25">
      <c r="A89" s="162" t="s">
        <v>38</v>
      </c>
      <c r="B89" s="148" t="s">
        <v>272</v>
      </c>
      <c r="C89" s="601">
        <f>C90+C99+C100+C101</f>
        <v>1066339</v>
      </c>
      <c r="D89" s="601">
        <f>D90+D99+D100+D101</f>
        <v>0</v>
      </c>
      <c r="E89" s="601">
        <f>E90+E99+E100+E101</f>
        <v>2000</v>
      </c>
      <c r="F89" s="601">
        <f>F90+F99+F100+F101</f>
        <v>7249</v>
      </c>
      <c r="G89" s="601">
        <f>G90+G99+G100+G101</f>
        <v>12830</v>
      </c>
      <c r="H89" s="601">
        <f t="shared" ref="H89:S89" si="42">H90+H99+H100+H101</f>
        <v>224575</v>
      </c>
      <c r="I89" s="601">
        <f t="shared" si="42"/>
        <v>0</v>
      </c>
      <c r="J89" s="601">
        <f t="shared" si="42"/>
        <v>2345</v>
      </c>
      <c r="K89" s="601">
        <f t="shared" si="42"/>
        <v>67</v>
      </c>
      <c r="L89" s="601">
        <f t="shared" si="42"/>
        <v>9640</v>
      </c>
      <c r="M89" s="601">
        <f t="shared" si="42"/>
        <v>33353</v>
      </c>
      <c r="N89" s="601">
        <f t="shared" si="42"/>
        <v>0</v>
      </c>
      <c r="O89" s="601">
        <f t="shared" si="42"/>
        <v>1564</v>
      </c>
      <c r="P89" s="601">
        <f t="shared" si="42"/>
        <v>7635</v>
      </c>
      <c r="Q89" s="601">
        <f t="shared" si="42"/>
        <v>23253</v>
      </c>
      <c r="R89" s="601">
        <f t="shared" si="42"/>
        <v>0</v>
      </c>
      <c r="S89" s="601">
        <f t="shared" si="42"/>
        <v>2300</v>
      </c>
      <c r="T89" s="602">
        <f t="shared" ref="T89" si="43">T90+T99+T100</f>
        <v>1393150</v>
      </c>
      <c r="AA89" s="499"/>
      <c r="AB89" s="262"/>
    </row>
    <row r="90" spans="1:28" x14ac:dyDescent="0.2">
      <c r="A90" s="220">
        <v>1.1000000000000001</v>
      </c>
      <c r="B90" s="361" t="s">
        <v>68</v>
      </c>
      <c r="C90" s="7">
        <f>C91+C92+C93+C94</f>
        <v>1056339</v>
      </c>
      <c r="D90" s="7">
        <f t="shared" ref="D90:S90" si="44">D91+D92+D93+D94</f>
        <v>0</v>
      </c>
      <c r="E90" s="7">
        <f t="shared" si="44"/>
        <v>2000</v>
      </c>
      <c r="F90" s="7">
        <f t="shared" si="44"/>
        <v>7249</v>
      </c>
      <c r="G90" s="7">
        <f t="shared" si="44"/>
        <v>12830</v>
      </c>
      <c r="H90" s="7">
        <f t="shared" si="44"/>
        <v>224575</v>
      </c>
      <c r="I90" s="7">
        <f t="shared" si="44"/>
        <v>0</v>
      </c>
      <c r="J90" s="7">
        <f t="shared" si="44"/>
        <v>2345</v>
      </c>
      <c r="K90" s="7">
        <f t="shared" si="44"/>
        <v>67</v>
      </c>
      <c r="L90" s="7">
        <f t="shared" si="44"/>
        <v>9640</v>
      </c>
      <c r="M90" s="7">
        <f t="shared" si="44"/>
        <v>33353</v>
      </c>
      <c r="N90" s="7">
        <f t="shared" si="44"/>
        <v>0</v>
      </c>
      <c r="O90" s="7">
        <f t="shared" si="44"/>
        <v>1564</v>
      </c>
      <c r="P90" s="7">
        <f t="shared" si="44"/>
        <v>7635</v>
      </c>
      <c r="Q90" s="7">
        <f t="shared" si="44"/>
        <v>23253</v>
      </c>
      <c r="R90" s="7">
        <f t="shared" si="44"/>
        <v>0</v>
      </c>
      <c r="S90" s="7">
        <f t="shared" si="44"/>
        <v>2300</v>
      </c>
      <c r="T90" s="196">
        <f>SUM(C90:S90)</f>
        <v>1383150</v>
      </c>
      <c r="AA90" s="499"/>
      <c r="AB90" s="262"/>
    </row>
    <row r="91" spans="1:28" x14ac:dyDescent="0.2">
      <c r="A91" s="226" t="s">
        <v>3</v>
      </c>
      <c r="B91" s="16" t="s">
        <v>156</v>
      </c>
      <c r="C91" s="603">
        <v>138985</v>
      </c>
      <c r="D91" s="603"/>
      <c r="E91" s="603"/>
      <c r="F91" s="603"/>
      <c r="G91" s="603">
        <v>-2095</v>
      </c>
      <c r="H91" s="603">
        <v>118137</v>
      </c>
      <c r="I91" s="604"/>
      <c r="J91" s="604">
        <v>1677</v>
      </c>
      <c r="K91" s="604">
        <v>59</v>
      </c>
      <c r="L91" s="604">
        <v>3805</v>
      </c>
      <c r="M91" s="604">
        <v>17653</v>
      </c>
      <c r="N91" s="604"/>
      <c r="O91" s="604">
        <v>1384</v>
      </c>
      <c r="P91" s="604"/>
      <c r="Q91" s="603">
        <v>15154</v>
      </c>
      <c r="R91" s="603"/>
      <c r="S91" s="603"/>
      <c r="T91" s="196">
        <f t="shared" ref="T91:T101" si="45">SUM(C91:Q91)</f>
        <v>294759</v>
      </c>
      <c r="AA91" s="499"/>
      <c r="AB91" s="262"/>
    </row>
    <row r="92" spans="1:28" x14ac:dyDescent="0.2">
      <c r="A92" s="226" t="s">
        <v>5</v>
      </c>
      <c r="B92" s="16" t="s">
        <v>155</v>
      </c>
      <c r="C92" s="603">
        <v>11976</v>
      </c>
      <c r="D92" s="603"/>
      <c r="E92" s="603"/>
      <c r="F92" s="603"/>
      <c r="G92" s="603">
        <v>1395</v>
      </c>
      <c r="H92" s="603">
        <v>15738</v>
      </c>
      <c r="I92" s="604"/>
      <c r="J92" s="604">
        <v>218</v>
      </c>
      <c r="K92" s="604">
        <v>8</v>
      </c>
      <c r="L92" s="604">
        <v>65</v>
      </c>
      <c r="M92" s="604">
        <v>2200</v>
      </c>
      <c r="N92" s="604"/>
      <c r="O92" s="604">
        <v>180</v>
      </c>
      <c r="P92" s="604"/>
      <c r="Q92" s="603">
        <v>1899</v>
      </c>
      <c r="R92" s="603"/>
      <c r="S92" s="603"/>
      <c r="T92" s="196">
        <f t="shared" si="45"/>
        <v>33679</v>
      </c>
      <c r="AA92" s="499"/>
      <c r="AB92" s="262"/>
    </row>
    <row r="93" spans="1:28" x14ac:dyDescent="0.2">
      <c r="A93" s="226" t="s">
        <v>266</v>
      </c>
      <c r="B93" s="17" t="s">
        <v>157</v>
      </c>
      <c r="C93" s="603">
        <v>178091</v>
      </c>
      <c r="D93" s="603"/>
      <c r="E93" s="603"/>
      <c r="F93" s="603">
        <v>1000</v>
      </c>
      <c r="G93" s="603">
        <v>10000</v>
      </c>
      <c r="H93" s="603">
        <v>90700</v>
      </c>
      <c r="I93" s="604"/>
      <c r="J93" s="604">
        <v>450</v>
      </c>
      <c r="K93" s="604"/>
      <c r="L93" s="604">
        <v>5770</v>
      </c>
      <c r="M93" s="604">
        <v>13500</v>
      </c>
      <c r="N93" s="604"/>
      <c r="O93" s="604"/>
      <c r="P93" s="604">
        <v>7635</v>
      </c>
      <c r="Q93" s="603">
        <v>6200</v>
      </c>
      <c r="R93" s="603"/>
      <c r="S93" s="603">
        <v>2300</v>
      </c>
      <c r="T93" s="196">
        <f>SUM(C93:S93)</f>
        <v>315646</v>
      </c>
      <c r="U93" s="8"/>
      <c r="AA93" s="500"/>
      <c r="AB93" s="501"/>
    </row>
    <row r="94" spans="1:28" x14ac:dyDescent="0.2">
      <c r="A94" s="226" t="s">
        <v>295</v>
      </c>
      <c r="B94" s="17" t="s">
        <v>158</v>
      </c>
      <c r="C94" s="603">
        <f>C95+C96+C97+C98</f>
        <v>727287</v>
      </c>
      <c r="D94" s="603">
        <f t="shared" ref="D94:S94" si="46">D95+D96+D97+D98</f>
        <v>0</v>
      </c>
      <c r="E94" s="603">
        <f t="shared" si="46"/>
        <v>2000</v>
      </c>
      <c r="F94" s="603">
        <f t="shared" si="46"/>
        <v>6249</v>
      </c>
      <c r="G94" s="603">
        <f t="shared" si="46"/>
        <v>3530</v>
      </c>
      <c r="H94" s="603">
        <f t="shared" si="46"/>
        <v>0</v>
      </c>
      <c r="I94" s="603">
        <f t="shared" si="46"/>
        <v>0</v>
      </c>
      <c r="J94" s="603">
        <f t="shared" si="46"/>
        <v>0</v>
      </c>
      <c r="K94" s="603">
        <f t="shared" si="46"/>
        <v>0</v>
      </c>
      <c r="L94" s="603">
        <f t="shared" si="46"/>
        <v>0</v>
      </c>
      <c r="M94" s="603">
        <f t="shared" si="46"/>
        <v>0</v>
      </c>
      <c r="N94" s="603">
        <f t="shared" si="46"/>
        <v>0</v>
      </c>
      <c r="O94" s="603">
        <f t="shared" si="46"/>
        <v>0</v>
      </c>
      <c r="P94" s="603">
        <f t="shared" si="46"/>
        <v>0</v>
      </c>
      <c r="Q94" s="603">
        <f t="shared" si="46"/>
        <v>0</v>
      </c>
      <c r="R94" s="603">
        <f t="shared" si="46"/>
        <v>0</v>
      </c>
      <c r="S94" s="603">
        <f t="shared" si="46"/>
        <v>0</v>
      </c>
      <c r="T94" s="196">
        <f t="shared" si="45"/>
        <v>739066</v>
      </c>
      <c r="AA94" s="499"/>
      <c r="AB94" s="361"/>
    </row>
    <row r="95" spans="1:28" x14ac:dyDescent="0.2">
      <c r="A95" s="226" t="s">
        <v>322</v>
      </c>
      <c r="B95" s="16" t="s">
        <v>70</v>
      </c>
      <c r="C95" s="603">
        <v>688596</v>
      </c>
      <c r="D95" s="603"/>
      <c r="E95" s="603"/>
      <c r="F95" s="603">
        <v>6249</v>
      </c>
      <c r="G95" s="603"/>
      <c r="H95" s="603">
        <v>0</v>
      </c>
      <c r="I95" s="604"/>
      <c r="J95" s="604"/>
      <c r="K95" s="604"/>
      <c r="L95" s="604"/>
      <c r="M95" s="604"/>
      <c r="N95" s="604"/>
      <c r="O95" s="604"/>
      <c r="P95" s="604"/>
      <c r="Q95" s="603"/>
      <c r="R95" s="603"/>
      <c r="S95" s="603"/>
      <c r="T95" s="196">
        <f t="shared" si="45"/>
        <v>694845</v>
      </c>
      <c r="AA95" s="502"/>
      <c r="AB95" s="503"/>
    </row>
    <row r="96" spans="1:28" x14ac:dyDescent="0.2">
      <c r="A96" s="226" t="s">
        <v>323</v>
      </c>
      <c r="B96" s="16" t="s">
        <v>159</v>
      </c>
      <c r="C96" s="603">
        <v>5900</v>
      </c>
      <c r="D96" s="603"/>
      <c r="E96" s="603">
        <v>2000</v>
      </c>
      <c r="F96" s="603"/>
      <c r="G96" s="603">
        <v>3530</v>
      </c>
      <c r="H96" s="603">
        <v>0</v>
      </c>
      <c r="I96" s="604"/>
      <c r="J96" s="604"/>
      <c r="K96" s="604"/>
      <c r="L96" s="604"/>
      <c r="M96" s="604"/>
      <c r="N96" s="604"/>
      <c r="O96" s="604"/>
      <c r="P96" s="604"/>
      <c r="Q96" s="603"/>
      <c r="R96" s="603"/>
      <c r="S96" s="603"/>
      <c r="T96" s="196">
        <f t="shared" si="45"/>
        <v>11430</v>
      </c>
      <c r="AA96" s="502"/>
      <c r="AB96" s="503"/>
    </row>
    <row r="97" spans="1:28" x14ac:dyDescent="0.2">
      <c r="A97" s="226" t="s">
        <v>324</v>
      </c>
      <c r="B97" s="16" t="s">
        <v>231</v>
      </c>
      <c r="C97" s="603">
        <v>32791</v>
      </c>
      <c r="D97" s="603"/>
      <c r="E97" s="603"/>
      <c r="F97" s="603"/>
      <c r="G97" s="603"/>
      <c r="H97" s="603">
        <v>0</v>
      </c>
      <c r="I97" s="604"/>
      <c r="J97" s="604"/>
      <c r="K97" s="604"/>
      <c r="L97" s="604"/>
      <c r="M97" s="604"/>
      <c r="N97" s="604"/>
      <c r="O97" s="604"/>
      <c r="P97" s="604"/>
      <c r="Q97" s="603"/>
      <c r="R97" s="603"/>
      <c r="S97" s="603"/>
      <c r="T97" s="196">
        <f t="shared" si="45"/>
        <v>32791</v>
      </c>
      <c r="AA97" s="502"/>
      <c r="AB97" s="503"/>
    </row>
    <row r="98" spans="1:28" x14ac:dyDescent="0.2">
      <c r="A98" s="226" t="s">
        <v>325</v>
      </c>
      <c r="B98" s="16" t="s">
        <v>73</v>
      </c>
      <c r="C98" s="603">
        <v>0</v>
      </c>
      <c r="D98" s="603"/>
      <c r="E98" s="603"/>
      <c r="F98" s="603"/>
      <c r="G98" s="603"/>
      <c r="H98" s="603">
        <v>0</v>
      </c>
      <c r="I98" s="604"/>
      <c r="J98" s="604"/>
      <c r="K98" s="604"/>
      <c r="L98" s="604"/>
      <c r="M98" s="604"/>
      <c r="N98" s="604"/>
      <c r="O98" s="604"/>
      <c r="P98" s="604"/>
      <c r="Q98" s="603"/>
      <c r="R98" s="603"/>
      <c r="S98" s="603"/>
      <c r="T98" s="196">
        <f t="shared" si="45"/>
        <v>0</v>
      </c>
      <c r="AA98" s="502"/>
      <c r="AB98" s="503"/>
    </row>
    <row r="99" spans="1:28" x14ac:dyDescent="0.2">
      <c r="A99" s="206">
        <v>1.2</v>
      </c>
      <c r="B99" s="12" t="s">
        <v>74</v>
      </c>
      <c r="C99" s="583">
        <v>0</v>
      </c>
      <c r="D99" s="583"/>
      <c r="E99" s="583"/>
      <c r="F99" s="583"/>
      <c r="G99" s="583"/>
      <c r="H99" s="583">
        <v>0</v>
      </c>
      <c r="I99" s="605"/>
      <c r="J99" s="605"/>
      <c r="K99" s="605"/>
      <c r="L99" s="605"/>
      <c r="M99" s="605"/>
      <c r="N99" s="605"/>
      <c r="O99" s="605"/>
      <c r="P99" s="605"/>
      <c r="Q99" s="583"/>
      <c r="R99" s="583"/>
      <c r="S99" s="583"/>
      <c r="T99" s="196">
        <f t="shared" si="45"/>
        <v>0</v>
      </c>
      <c r="U99" s="8"/>
      <c r="AA99" s="502"/>
      <c r="AB99" s="503"/>
    </row>
    <row r="100" spans="1:28" x14ac:dyDescent="0.2">
      <c r="A100" s="206">
        <v>1.3</v>
      </c>
      <c r="B100" s="12" t="s">
        <v>232</v>
      </c>
      <c r="C100" s="263">
        <v>10000</v>
      </c>
      <c r="D100" s="14"/>
      <c r="E100" s="263"/>
      <c r="F100" s="14"/>
      <c r="G100" s="263"/>
      <c r="H100" s="7">
        <v>0</v>
      </c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196">
        <f t="shared" si="45"/>
        <v>10000</v>
      </c>
      <c r="AA100" s="502"/>
      <c r="AB100" s="503"/>
    </row>
    <row r="101" spans="1:28" ht="13.5" thickBot="1" x14ac:dyDescent="0.25">
      <c r="A101" s="206">
        <v>1.4</v>
      </c>
      <c r="B101" s="12" t="s">
        <v>76</v>
      </c>
      <c r="C101" s="7"/>
      <c r="D101" s="7"/>
      <c r="E101" s="7"/>
      <c r="F101" s="7"/>
      <c r="G101" s="7"/>
      <c r="H101" s="7">
        <v>0</v>
      </c>
      <c r="I101" s="592"/>
      <c r="J101" s="592"/>
      <c r="K101" s="592"/>
      <c r="L101" s="592"/>
      <c r="M101" s="592"/>
      <c r="N101" s="592"/>
      <c r="O101" s="592"/>
      <c r="P101" s="592"/>
      <c r="Q101" s="606"/>
      <c r="R101" s="606"/>
      <c r="S101" s="606"/>
      <c r="T101" s="196">
        <f t="shared" si="45"/>
        <v>0</v>
      </c>
      <c r="AA101" s="504"/>
      <c r="AB101" s="505"/>
    </row>
    <row r="102" spans="1:28" ht="15" customHeight="1" thickBot="1" x14ac:dyDescent="0.3">
      <c r="A102" s="157" t="s">
        <v>77</v>
      </c>
      <c r="B102" s="268" t="s">
        <v>273</v>
      </c>
      <c r="C102" s="269">
        <f>C89+C101</f>
        <v>1066339</v>
      </c>
      <c r="D102" s="269">
        <f t="shared" ref="D102:S102" si="47">D89+D101</f>
        <v>0</v>
      </c>
      <c r="E102" s="269">
        <f t="shared" si="47"/>
        <v>2000</v>
      </c>
      <c r="F102" s="269">
        <f t="shared" si="47"/>
        <v>7249</v>
      </c>
      <c r="G102" s="269">
        <f t="shared" si="47"/>
        <v>12830</v>
      </c>
      <c r="H102" s="269">
        <f t="shared" si="47"/>
        <v>224575</v>
      </c>
      <c r="I102" s="269">
        <f t="shared" si="47"/>
        <v>0</v>
      </c>
      <c r="J102" s="269">
        <f t="shared" si="47"/>
        <v>2345</v>
      </c>
      <c r="K102" s="269">
        <f t="shared" si="47"/>
        <v>67</v>
      </c>
      <c r="L102" s="269">
        <f t="shared" si="47"/>
        <v>9640</v>
      </c>
      <c r="M102" s="269">
        <f t="shared" si="47"/>
        <v>33353</v>
      </c>
      <c r="N102" s="269">
        <f t="shared" si="47"/>
        <v>0</v>
      </c>
      <c r="O102" s="269">
        <f t="shared" si="47"/>
        <v>1564</v>
      </c>
      <c r="P102" s="269">
        <f t="shared" si="47"/>
        <v>7635</v>
      </c>
      <c r="Q102" s="269">
        <f t="shared" si="47"/>
        <v>23253</v>
      </c>
      <c r="R102" s="269">
        <f t="shared" si="47"/>
        <v>0</v>
      </c>
      <c r="S102" s="269">
        <f t="shared" si="47"/>
        <v>2300</v>
      </c>
      <c r="T102" s="270">
        <f t="shared" ref="T102" si="48">T89+T101</f>
        <v>1393150</v>
      </c>
      <c r="AA102" s="498"/>
      <c r="AB102" s="262"/>
    </row>
    <row r="103" spans="1:28" ht="16.5" customHeight="1" x14ac:dyDescent="0.2">
      <c r="A103" s="204" t="s">
        <v>17</v>
      </c>
      <c r="B103" s="98" t="s">
        <v>81</v>
      </c>
      <c r="C103" s="274">
        <f>C104+C109+C112++C113+C114</f>
        <v>1024341</v>
      </c>
      <c r="D103" s="274">
        <f t="shared" ref="D103:S103" si="49">D104+D109+D112++D113+D114</f>
        <v>773270</v>
      </c>
      <c r="E103" s="274">
        <f t="shared" si="49"/>
        <v>-144798</v>
      </c>
      <c r="F103" s="274">
        <f t="shared" si="49"/>
        <v>-98643</v>
      </c>
      <c r="G103" s="274">
        <f t="shared" si="49"/>
        <v>-377835</v>
      </c>
      <c r="H103" s="274">
        <f t="shared" si="49"/>
        <v>0</v>
      </c>
      <c r="I103" s="274">
        <f t="shared" si="49"/>
        <v>0</v>
      </c>
      <c r="J103" s="274">
        <f t="shared" si="49"/>
        <v>0</v>
      </c>
      <c r="K103" s="274">
        <f t="shared" si="49"/>
        <v>0</v>
      </c>
      <c r="L103" s="274">
        <f t="shared" si="49"/>
        <v>0</v>
      </c>
      <c r="M103" s="274">
        <f t="shared" si="49"/>
        <v>0</v>
      </c>
      <c r="N103" s="274">
        <f t="shared" si="49"/>
        <v>0</v>
      </c>
      <c r="O103" s="274">
        <f t="shared" si="49"/>
        <v>0</v>
      </c>
      <c r="P103" s="274">
        <f t="shared" si="49"/>
        <v>0</v>
      </c>
      <c r="Q103" s="274">
        <f t="shared" si="49"/>
        <v>0</v>
      </c>
      <c r="R103" s="274">
        <f t="shared" si="49"/>
        <v>0</v>
      </c>
      <c r="S103" s="274">
        <f t="shared" si="49"/>
        <v>0</v>
      </c>
      <c r="T103" s="283">
        <f t="shared" ref="T103" si="50">T104+T109+T112++T113+T114</f>
        <v>1176335</v>
      </c>
      <c r="AA103" s="506"/>
      <c r="AB103" s="501"/>
    </row>
    <row r="104" spans="1:28" x14ac:dyDescent="0.2">
      <c r="A104" s="220">
        <v>2.1</v>
      </c>
      <c r="B104" s="41" t="s">
        <v>82</v>
      </c>
      <c r="C104" s="5">
        <f>C105+C107</f>
        <v>900762</v>
      </c>
      <c r="D104" s="5">
        <f t="shared" ref="D104:S104" si="51">D105+D107</f>
        <v>730062</v>
      </c>
      <c r="E104" s="5">
        <f t="shared" si="51"/>
        <v>-98115</v>
      </c>
      <c r="F104" s="5">
        <f t="shared" si="51"/>
        <v>-97536</v>
      </c>
      <c r="G104" s="5">
        <f t="shared" si="51"/>
        <v>-420000</v>
      </c>
      <c r="H104" s="5">
        <f t="shared" si="51"/>
        <v>0</v>
      </c>
      <c r="I104" s="5">
        <f t="shared" si="51"/>
        <v>0</v>
      </c>
      <c r="J104" s="5">
        <f t="shared" si="51"/>
        <v>0</v>
      </c>
      <c r="K104" s="5">
        <f t="shared" si="51"/>
        <v>0</v>
      </c>
      <c r="L104" s="5">
        <f t="shared" si="51"/>
        <v>0</v>
      </c>
      <c r="M104" s="5">
        <f t="shared" si="51"/>
        <v>0</v>
      </c>
      <c r="N104" s="5">
        <f t="shared" si="51"/>
        <v>0</v>
      </c>
      <c r="O104" s="5">
        <f t="shared" si="51"/>
        <v>0</v>
      </c>
      <c r="P104" s="5">
        <f t="shared" si="51"/>
        <v>0</v>
      </c>
      <c r="Q104" s="5">
        <f t="shared" si="51"/>
        <v>0</v>
      </c>
      <c r="R104" s="5">
        <f t="shared" si="51"/>
        <v>0</v>
      </c>
      <c r="S104" s="5">
        <f t="shared" si="51"/>
        <v>0</v>
      </c>
      <c r="T104" s="5">
        <f t="shared" ref="T104" si="52">T105+T107</f>
        <v>1015173</v>
      </c>
      <c r="AA104" s="507"/>
      <c r="AB104" s="361"/>
    </row>
    <row r="105" spans="1:28" x14ac:dyDescent="0.2">
      <c r="A105" s="228" t="s">
        <v>20</v>
      </c>
      <c r="B105" s="16" t="s">
        <v>160</v>
      </c>
      <c r="C105" s="15">
        <v>886062</v>
      </c>
      <c r="D105" s="15">
        <v>723578</v>
      </c>
      <c r="E105" s="15">
        <v>-98415</v>
      </c>
      <c r="F105" s="15">
        <v>-97536</v>
      </c>
      <c r="G105" s="15">
        <v>-420000</v>
      </c>
      <c r="H105" s="6"/>
      <c r="I105" s="594"/>
      <c r="J105" s="594"/>
      <c r="K105" s="594"/>
      <c r="L105" s="594"/>
      <c r="M105" s="594"/>
      <c r="N105" s="594"/>
      <c r="O105" s="594"/>
      <c r="P105" s="594"/>
      <c r="Q105" s="594"/>
      <c r="R105" s="594"/>
      <c r="S105" s="594"/>
      <c r="T105" s="192">
        <f>SUM(C105:Q105)</f>
        <v>993689</v>
      </c>
      <c r="AA105" s="507"/>
      <c r="AB105" s="262"/>
    </row>
    <row r="106" spans="1:28" x14ac:dyDescent="0.2">
      <c r="A106" s="228" t="s">
        <v>308</v>
      </c>
      <c r="B106" s="16" t="s">
        <v>233</v>
      </c>
      <c r="C106" s="15"/>
      <c r="D106" s="15"/>
      <c r="E106" s="15"/>
      <c r="F106" s="15"/>
      <c r="G106" s="15"/>
      <c r="H106" s="6"/>
      <c r="I106" s="594"/>
      <c r="J106" s="594"/>
      <c r="K106" s="594"/>
      <c r="L106" s="594"/>
      <c r="M106" s="594"/>
      <c r="N106" s="594"/>
      <c r="O106" s="594"/>
      <c r="P106" s="594"/>
      <c r="Q106" s="594"/>
      <c r="R106" s="594"/>
      <c r="S106" s="594"/>
      <c r="T106" s="192">
        <v>0</v>
      </c>
      <c r="AA106" s="507"/>
      <c r="AB106" s="262"/>
    </row>
    <row r="107" spans="1:28" x14ac:dyDescent="0.2">
      <c r="A107" s="220">
        <v>2.2000000000000002</v>
      </c>
      <c r="B107" s="41" t="s">
        <v>83</v>
      </c>
      <c r="C107" s="15">
        <v>14700</v>
      </c>
      <c r="D107" s="15">
        <v>6484</v>
      </c>
      <c r="E107" s="15">
        <v>300</v>
      </c>
      <c r="F107" s="15"/>
      <c r="G107" s="15"/>
      <c r="H107" s="15"/>
      <c r="I107" s="588"/>
      <c r="J107" s="588"/>
      <c r="K107" s="588"/>
      <c r="L107" s="588"/>
      <c r="M107" s="588"/>
      <c r="N107" s="588"/>
      <c r="O107" s="588"/>
      <c r="P107" s="588"/>
      <c r="Q107" s="588"/>
      <c r="R107" s="588"/>
      <c r="S107" s="588"/>
      <c r="T107" s="192">
        <f>SUM(C107:Q107)</f>
        <v>21484</v>
      </c>
      <c r="AA107" s="507"/>
      <c r="AB107" s="262"/>
    </row>
    <row r="108" spans="1:28" x14ac:dyDescent="0.2">
      <c r="A108" s="220" t="s">
        <v>313</v>
      </c>
      <c r="B108" s="41" t="s">
        <v>234</v>
      </c>
      <c r="C108" s="15"/>
      <c r="D108" s="15"/>
      <c r="E108" s="15"/>
      <c r="F108" s="15"/>
      <c r="G108" s="15"/>
      <c r="H108" s="15"/>
      <c r="I108" s="588"/>
      <c r="J108" s="588"/>
      <c r="K108" s="588"/>
      <c r="L108" s="588"/>
      <c r="M108" s="588"/>
      <c r="N108" s="588"/>
      <c r="O108" s="588"/>
      <c r="P108" s="588"/>
      <c r="Q108" s="588"/>
      <c r="R108" s="588"/>
      <c r="S108" s="588"/>
      <c r="T108" s="192">
        <v>0</v>
      </c>
      <c r="AA108" s="507"/>
      <c r="AB108" s="262"/>
    </row>
    <row r="109" spans="1:28" x14ac:dyDescent="0.2">
      <c r="A109" s="206">
        <v>2.2000000000000002</v>
      </c>
      <c r="B109" s="4" t="s">
        <v>84</v>
      </c>
      <c r="C109" s="15">
        <f>C110+C111</f>
        <v>0</v>
      </c>
      <c r="D109" s="15">
        <f t="shared" ref="D109:S109" si="53">D110+D111</f>
        <v>0</v>
      </c>
      <c r="E109" s="15">
        <f t="shared" si="53"/>
        <v>0</v>
      </c>
      <c r="F109" s="15">
        <f t="shared" si="53"/>
        <v>1300</v>
      </c>
      <c r="G109" s="15">
        <f t="shared" si="53"/>
        <v>42165</v>
      </c>
      <c r="H109" s="15">
        <f t="shared" si="53"/>
        <v>0</v>
      </c>
      <c r="I109" s="15">
        <f t="shared" si="53"/>
        <v>0</v>
      </c>
      <c r="J109" s="15">
        <f t="shared" si="53"/>
        <v>0</v>
      </c>
      <c r="K109" s="15">
        <f t="shared" si="53"/>
        <v>0</v>
      </c>
      <c r="L109" s="15">
        <f t="shared" si="53"/>
        <v>0</v>
      </c>
      <c r="M109" s="15">
        <f t="shared" si="53"/>
        <v>0</v>
      </c>
      <c r="N109" s="15">
        <f t="shared" si="53"/>
        <v>0</v>
      </c>
      <c r="O109" s="15">
        <f t="shared" si="53"/>
        <v>0</v>
      </c>
      <c r="P109" s="15">
        <f t="shared" si="53"/>
        <v>0</v>
      </c>
      <c r="Q109" s="15">
        <f t="shared" si="53"/>
        <v>0</v>
      </c>
      <c r="R109" s="15">
        <f t="shared" si="53"/>
        <v>0</v>
      </c>
      <c r="S109" s="15">
        <f t="shared" si="53"/>
        <v>0</v>
      </c>
      <c r="T109" s="210">
        <f t="shared" ref="T109" si="54">T110+T111</f>
        <v>43465</v>
      </c>
      <c r="AA109" s="507"/>
      <c r="AB109" s="262"/>
    </row>
    <row r="110" spans="1:28" x14ac:dyDescent="0.2">
      <c r="A110" s="226" t="s">
        <v>326</v>
      </c>
      <c r="B110" s="16" t="s">
        <v>85</v>
      </c>
      <c r="C110" s="15">
        <v>0</v>
      </c>
      <c r="D110" s="15"/>
      <c r="E110" s="15"/>
      <c r="F110" s="15">
        <v>1300</v>
      </c>
      <c r="G110" s="15">
        <v>42165</v>
      </c>
      <c r="H110" s="6">
        <v>0</v>
      </c>
      <c r="I110" s="594"/>
      <c r="J110" s="594"/>
      <c r="K110" s="594"/>
      <c r="L110" s="594"/>
      <c r="M110" s="594"/>
      <c r="N110" s="594"/>
      <c r="O110" s="594"/>
      <c r="P110" s="594"/>
      <c r="Q110" s="594"/>
      <c r="R110" s="594"/>
      <c r="S110" s="594"/>
      <c r="T110" s="253">
        <f>SUM(C110:Q110)</f>
        <v>43465</v>
      </c>
      <c r="AA110" s="507"/>
      <c r="AB110" s="361"/>
    </row>
    <row r="111" spans="1:28" x14ac:dyDescent="0.2">
      <c r="A111" s="226" t="s">
        <v>327</v>
      </c>
      <c r="B111" s="16" t="s">
        <v>86</v>
      </c>
      <c r="C111" s="6">
        <v>0</v>
      </c>
      <c r="D111" s="6"/>
      <c r="E111" s="6"/>
      <c r="F111" s="6"/>
      <c r="G111" s="6"/>
      <c r="H111" s="6">
        <v>0</v>
      </c>
      <c r="I111" s="594"/>
      <c r="J111" s="594"/>
      <c r="K111" s="594"/>
      <c r="L111" s="594"/>
      <c r="M111" s="594"/>
      <c r="N111" s="594"/>
      <c r="O111" s="594"/>
      <c r="P111" s="594"/>
      <c r="Q111" s="594"/>
      <c r="R111" s="594"/>
      <c r="S111" s="594"/>
      <c r="T111" s="253">
        <f t="shared" ref="T111:T114" si="55">SUM(C111:Q111)</f>
        <v>0</v>
      </c>
      <c r="AA111" s="507"/>
      <c r="AB111" s="361"/>
    </row>
    <row r="112" spans="1:28" x14ac:dyDescent="0.2">
      <c r="A112" s="206">
        <v>2.4</v>
      </c>
      <c r="B112" s="12" t="s">
        <v>87</v>
      </c>
      <c r="C112" s="6">
        <v>0</v>
      </c>
      <c r="D112" s="6"/>
      <c r="E112" s="6"/>
      <c r="F112" s="6"/>
      <c r="G112" s="6"/>
      <c r="H112" s="6">
        <v>0</v>
      </c>
      <c r="I112" s="594"/>
      <c r="J112" s="594"/>
      <c r="K112" s="594"/>
      <c r="L112" s="594"/>
      <c r="M112" s="594"/>
      <c r="N112" s="594"/>
      <c r="O112" s="594"/>
      <c r="P112" s="594"/>
      <c r="Q112" s="594"/>
      <c r="R112" s="594"/>
      <c r="S112" s="594"/>
      <c r="T112" s="253">
        <f t="shared" si="55"/>
        <v>0</v>
      </c>
      <c r="AA112" s="507"/>
      <c r="AB112" s="361"/>
    </row>
    <row r="113" spans="1:28" x14ac:dyDescent="0.2">
      <c r="A113" s="206">
        <v>2.5</v>
      </c>
      <c r="B113" s="12" t="s">
        <v>171</v>
      </c>
      <c r="C113" s="6">
        <v>30078</v>
      </c>
      <c r="D113" s="6"/>
      <c r="E113" s="6"/>
      <c r="F113" s="6"/>
      <c r="G113" s="6"/>
      <c r="H113" s="6"/>
      <c r="I113" s="594"/>
      <c r="J113" s="594"/>
      <c r="K113" s="594"/>
      <c r="L113" s="594"/>
      <c r="M113" s="594"/>
      <c r="N113" s="594"/>
      <c r="O113" s="594"/>
      <c r="P113" s="594"/>
      <c r="Q113" s="594"/>
      <c r="R113" s="594"/>
      <c r="S113" s="594"/>
      <c r="T113" s="253">
        <f t="shared" si="55"/>
        <v>30078</v>
      </c>
      <c r="AA113" s="507"/>
      <c r="AB113" s="361"/>
    </row>
    <row r="114" spans="1:28" ht="13.5" x14ac:dyDescent="0.25">
      <c r="A114" s="229" t="s">
        <v>328</v>
      </c>
      <c r="B114" s="24" t="s">
        <v>161</v>
      </c>
      <c r="C114" s="29">
        <v>93501</v>
      </c>
      <c r="D114" s="29">
        <v>43208</v>
      </c>
      <c r="E114" s="29">
        <v>-46683</v>
      </c>
      <c r="F114" s="29">
        <v>-2407</v>
      </c>
      <c r="G114" s="29"/>
      <c r="H114" s="29">
        <v>0</v>
      </c>
      <c r="I114" s="607"/>
      <c r="J114" s="607"/>
      <c r="K114" s="607"/>
      <c r="L114" s="607"/>
      <c r="M114" s="607"/>
      <c r="N114" s="607"/>
      <c r="O114" s="607"/>
      <c r="P114" s="607"/>
      <c r="Q114" s="607"/>
      <c r="R114" s="594"/>
      <c r="S114" s="594"/>
      <c r="T114" s="253">
        <f t="shared" si="55"/>
        <v>87619</v>
      </c>
      <c r="AA114" s="508"/>
      <c r="AB114" s="509"/>
    </row>
    <row r="115" spans="1:28" ht="13.5" x14ac:dyDescent="0.25">
      <c r="A115" s="230" t="s">
        <v>47</v>
      </c>
      <c r="B115" s="99" t="s">
        <v>329</v>
      </c>
      <c r="C115" s="103">
        <f>C103</f>
        <v>1024341</v>
      </c>
      <c r="D115" s="103">
        <f t="shared" ref="D115:S115" si="56">D103</f>
        <v>773270</v>
      </c>
      <c r="E115" s="103">
        <f t="shared" si="56"/>
        <v>-144798</v>
      </c>
      <c r="F115" s="103">
        <f t="shared" si="56"/>
        <v>-98643</v>
      </c>
      <c r="G115" s="103">
        <f t="shared" si="56"/>
        <v>-377835</v>
      </c>
      <c r="H115" s="103">
        <f t="shared" si="56"/>
        <v>0</v>
      </c>
      <c r="I115" s="103">
        <f t="shared" si="56"/>
        <v>0</v>
      </c>
      <c r="J115" s="103">
        <f t="shared" si="56"/>
        <v>0</v>
      </c>
      <c r="K115" s="103">
        <f t="shared" si="56"/>
        <v>0</v>
      </c>
      <c r="L115" s="103">
        <f t="shared" si="56"/>
        <v>0</v>
      </c>
      <c r="M115" s="103">
        <f t="shared" si="56"/>
        <v>0</v>
      </c>
      <c r="N115" s="103">
        <f t="shared" si="56"/>
        <v>0</v>
      </c>
      <c r="O115" s="103">
        <f t="shared" si="56"/>
        <v>0</v>
      </c>
      <c r="P115" s="103">
        <f t="shared" si="56"/>
        <v>0</v>
      </c>
      <c r="Q115" s="103">
        <f t="shared" si="56"/>
        <v>0</v>
      </c>
      <c r="R115" s="103">
        <f t="shared" si="56"/>
        <v>0</v>
      </c>
      <c r="S115" s="103">
        <f t="shared" si="56"/>
        <v>0</v>
      </c>
      <c r="T115" s="231">
        <f t="shared" ref="T115" si="57">T103</f>
        <v>1176335</v>
      </c>
      <c r="AA115" s="510"/>
      <c r="AB115" s="511"/>
    </row>
    <row r="116" spans="1:28" x14ac:dyDescent="0.2">
      <c r="A116" s="798" t="s">
        <v>88</v>
      </c>
      <c r="B116" s="799"/>
      <c r="C116" s="93">
        <f>C102+C115</f>
        <v>2090680</v>
      </c>
      <c r="D116" s="93">
        <f t="shared" ref="D116:S116" si="58">D102+D115</f>
        <v>773270</v>
      </c>
      <c r="E116" s="93">
        <f t="shared" si="58"/>
        <v>-142798</v>
      </c>
      <c r="F116" s="93">
        <f t="shared" si="58"/>
        <v>-91394</v>
      </c>
      <c r="G116" s="93">
        <f t="shared" si="58"/>
        <v>-365005</v>
      </c>
      <c r="H116" s="93">
        <f t="shared" si="58"/>
        <v>224575</v>
      </c>
      <c r="I116" s="93">
        <f t="shared" si="58"/>
        <v>0</v>
      </c>
      <c r="J116" s="93">
        <f t="shared" si="58"/>
        <v>2345</v>
      </c>
      <c r="K116" s="93">
        <f t="shared" si="58"/>
        <v>67</v>
      </c>
      <c r="L116" s="93">
        <f t="shared" si="58"/>
        <v>9640</v>
      </c>
      <c r="M116" s="93">
        <f t="shared" si="58"/>
        <v>33353</v>
      </c>
      <c r="N116" s="93">
        <f t="shared" si="58"/>
        <v>0</v>
      </c>
      <c r="O116" s="93">
        <f t="shared" si="58"/>
        <v>1564</v>
      </c>
      <c r="P116" s="93">
        <f t="shared" si="58"/>
        <v>7635</v>
      </c>
      <c r="Q116" s="93">
        <f t="shared" si="58"/>
        <v>23253</v>
      </c>
      <c r="R116" s="93">
        <f t="shared" si="58"/>
        <v>0</v>
      </c>
      <c r="S116" s="93">
        <f t="shared" si="58"/>
        <v>2300</v>
      </c>
      <c r="T116" s="225">
        <f>T102+T115</f>
        <v>2569485</v>
      </c>
      <c r="AA116" s="512"/>
      <c r="AB116" s="262"/>
    </row>
    <row r="117" spans="1:28" x14ac:dyDescent="0.2">
      <c r="A117" s="233" t="s">
        <v>75</v>
      </c>
      <c r="B117" s="160" t="s">
        <v>235</v>
      </c>
      <c r="C117" s="104">
        <f>C118+C119+C120</f>
        <v>0</v>
      </c>
      <c r="D117" s="104"/>
      <c r="E117" s="104"/>
      <c r="F117" s="104"/>
      <c r="G117" s="104"/>
      <c r="H117" s="104">
        <f t="shared" ref="H117:T117" si="59">H118+H119+H120</f>
        <v>0</v>
      </c>
      <c r="I117" s="608"/>
      <c r="J117" s="608"/>
      <c r="K117" s="608"/>
      <c r="L117" s="608"/>
      <c r="M117" s="608"/>
      <c r="N117" s="608"/>
      <c r="O117" s="608"/>
      <c r="P117" s="608"/>
      <c r="Q117" s="608"/>
      <c r="R117" s="608"/>
      <c r="S117" s="608"/>
      <c r="T117" s="284">
        <f t="shared" si="59"/>
        <v>0</v>
      </c>
      <c r="AA117" s="499"/>
      <c r="AB117" s="262"/>
    </row>
    <row r="118" spans="1:28" x14ac:dyDescent="0.2">
      <c r="A118" s="215">
        <v>3.1</v>
      </c>
      <c r="B118" s="4" t="s">
        <v>236</v>
      </c>
      <c r="C118" s="7">
        <v>0</v>
      </c>
      <c r="D118" s="7"/>
      <c r="E118" s="7"/>
      <c r="F118" s="7"/>
      <c r="G118" s="7"/>
      <c r="H118" s="28">
        <v>0</v>
      </c>
      <c r="I118" s="609"/>
      <c r="J118" s="609"/>
      <c r="K118" s="609"/>
      <c r="L118" s="609"/>
      <c r="M118" s="609"/>
      <c r="N118" s="609"/>
      <c r="O118" s="609"/>
      <c r="P118" s="609"/>
      <c r="Q118" s="609"/>
      <c r="R118" s="609"/>
      <c r="S118" s="609"/>
      <c r="T118" s="216">
        <v>0</v>
      </c>
      <c r="AA118" s="499"/>
      <c r="AB118" s="262"/>
    </row>
    <row r="119" spans="1:28" x14ac:dyDescent="0.2">
      <c r="A119" s="195">
        <v>3.2</v>
      </c>
      <c r="B119" s="4" t="s">
        <v>237</v>
      </c>
      <c r="C119" s="15">
        <v>0</v>
      </c>
      <c r="D119" s="15"/>
      <c r="E119" s="15"/>
      <c r="F119" s="15"/>
      <c r="G119" s="15"/>
      <c r="H119" s="6">
        <v>0</v>
      </c>
      <c r="I119" s="594"/>
      <c r="J119" s="594"/>
      <c r="K119" s="594"/>
      <c r="L119" s="594"/>
      <c r="M119" s="594"/>
      <c r="N119" s="594"/>
      <c r="O119" s="594"/>
      <c r="P119" s="594"/>
      <c r="Q119" s="594"/>
      <c r="R119" s="594"/>
      <c r="S119" s="594"/>
      <c r="T119" s="212">
        <v>0</v>
      </c>
      <c r="AA119" s="499"/>
      <c r="AB119" s="262"/>
    </row>
    <row r="120" spans="1:28" ht="15.75" customHeight="1" thickBot="1" x14ac:dyDescent="0.25">
      <c r="A120" s="195">
        <v>3.3</v>
      </c>
      <c r="B120" s="4" t="s">
        <v>238</v>
      </c>
      <c r="C120" s="6">
        <v>0</v>
      </c>
      <c r="D120" s="6"/>
      <c r="E120" s="6"/>
      <c r="F120" s="6"/>
      <c r="G120" s="6"/>
      <c r="H120" s="6">
        <v>0</v>
      </c>
      <c r="I120" s="594"/>
      <c r="J120" s="594"/>
      <c r="K120" s="594"/>
      <c r="L120" s="594"/>
      <c r="M120" s="594"/>
      <c r="N120" s="594"/>
      <c r="O120" s="594"/>
      <c r="P120" s="594"/>
      <c r="Q120" s="594"/>
      <c r="R120" s="594"/>
      <c r="S120" s="594"/>
      <c r="T120" s="212">
        <v>0</v>
      </c>
      <c r="AA120" s="499"/>
      <c r="AB120" s="262"/>
    </row>
    <row r="121" spans="1:28" ht="13.5" thickBot="1" x14ac:dyDescent="0.25">
      <c r="A121" s="180" t="s">
        <v>145</v>
      </c>
      <c r="B121" s="181" t="s">
        <v>239</v>
      </c>
      <c r="C121" s="259">
        <f>C122+C123+C124+C125</f>
        <v>200436</v>
      </c>
      <c r="D121" s="259">
        <f t="shared" ref="D121:S121" si="60">D122+D123+D124+D125</f>
        <v>-615</v>
      </c>
      <c r="E121" s="259">
        <f t="shared" si="60"/>
        <v>2345</v>
      </c>
      <c r="F121" s="259">
        <f t="shared" si="60"/>
        <v>1631</v>
      </c>
      <c r="G121" s="259">
        <f t="shared" si="60"/>
        <v>16075</v>
      </c>
      <c r="H121" s="259">
        <f t="shared" si="60"/>
        <v>0</v>
      </c>
      <c r="I121" s="259">
        <f t="shared" si="60"/>
        <v>0</v>
      </c>
      <c r="J121" s="259">
        <f t="shared" si="60"/>
        <v>0</v>
      </c>
      <c r="K121" s="259">
        <f t="shared" si="60"/>
        <v>0</v>
      </c>
      <c r="L121" s="259">
        <f t="shared" si="60"/>
        <v>0</v>
      </c>
      <c r="M121" s="259">
        <f t="shared" si="60"/>
        <v>0</v>
      </c>
      <c r="N121" s="259">
        <f t="shared" si="60"/>
        <v>0</v>
      </c>
      <c r="O121" s="259">
        <f t="shared" si="60"/>
        <v>0</v>
      </c>
      <c r="P121" s="259">
        <f t="shared" si="60"/>
        <v>0</v>
      </c>
      <c r="Q121" s="259">
        <f t="shared" si="60"/>
        <v>0</v>
      </c>
      <c r="R121" s="259">
        <f t="shared" si="60"/>
        <v>0</v>
      </c>
      <c r="S121" s="259">
        <f t="shared" si="60"/>
        <v>0</v>
      </c>
      <c r="T121" s="272">
        <f t="shared" ref="T121" si="61">T122+T123+T124+T125</f>
        <v>219872</v>
      </c>
      <c r="AA121" s="499"/>
      <c r="AB121" s="262"/>
    </row>
    <row r="122" spans="1:28" x14ac:dyDescent="0.2">
      <c r="A122" s="218">
        <v>4.0999999999999996</v>
      </c>
      <c r="B122" s="164" t="s">
        <v>240</v>
      </c>
      <c r="C122" s="164"/>
      <c r="D122" s="164"/>
      <c r="E122" s="164"/>
      <c r="F122" s="164"/>
      <c r="G122" s="164"/>
      <c r="H122" s="164"/>
      <c r="I122" s="339"/>
      <c r="J122" s="339"/>
      <c r="K122" s="339"/>
      <c r="L122" s="339"/>
      <c r="M122" s="339"/>
      <c r="N122" s="339"/>
      <c r="O122" s="339"/>
      <c r="P122" s="339"/>
      <c r="Q122" s="339"/>
      <c r="R122" s="339"/>
      <c r="S122" s="339"/>
      <c r="T122" s="279"/>
      <c r="AA122" s="499"/>
      <c r="AB122" s="262"/>
    </row>
    <row r="123" spans="1:28" x14ac:dyDescent="0.2">
      <c r="A123" s="218">
        <v>4.2</v>
      </c>
      <c r="B123" s="164" t="s">
        <v>241</v>
      </c>
      <c r="C123" s="164"/>
      <c r="D123" s="164"/>
      <c r="E123" s="164"/>
      <c r="F123" s="164"/>
      <c r="G123" s="164"/>
      <c r="H123" s="164"/>
      <c r="I123" s="339"/>
      <c r="J123" s="339"/>
      <c r="K123" s="339"/>
      <c r="L123" s="339"/>
      <c r="M123" s="339"/>
      <c r="N123" s="339"/>
      <c r="O123" s="339"/>
      <c r="P123" s="339"/>
      <c r="Q123" s="339"/>
      <c r="R123" s="339"/>
      <c r="S123" s="339"/>
      <c r="T123" s="279"/>
      <c r="AA123" s="510"/>
      <c r="AB123" s="511"/>
    </row>
    <row r="124" spans="1:28" x14ac:dyDescent="0.2">
      <c r="A124" s="218">
        <v>4.3</v>
      </c>
      <c r="B124" s="164" t="s">
        <v>242</v>
      </c>
      <c r="C124" s="164"/>
      <c r="D124" s="164"/>
      <c r="E124" s="164"/>
      <c r="F124" s="164"/>
      <c r="G124" s="164"/>
      <c r="H124" s="164"/>
      <c r="I124" s="339"/>
      <c r="J124" s="339"/>
      <c r="K124" s="339"/>
      <c r="L124" s="339"/>
      <c r="M124" s="339"/>
      <c r="N124" s="339"/>
      <c r="O124" s="339"/>
      <c r="P124" s="339"/>
      <c r="Q124" s="339"/>
      <c r="R124" s="339"/>
      <c r="S124" s="339"/>
      <c r="T124" s="279"/>
      <c r="AA124" s="513"/>
      <c r="AB124" s="275"/>
    </row>
    <row r="125" spans="1:28" x14ac:dyDescent="0.2">
      <c r="A125" s="194">
        <v>4.4000000000000004</v>
      </c>
      <c r="B125" s="24" t="s">
        <v>169</v>
      </c>
      <c r="C125" s="277">
        <v>200436</v>
      </c>
      <c r="D125" s="277">
        <v>-615</v>
      </c>
      <c r="E125" s="277">
        <v>2345</v>
      </c>
      <c r="F125" s="277">
        <v>1631</v>
      </c>
      <c r="G125" s="277">
        <v>16075</v>
      </c>
      <c r="H125" s="277"/>
      <c r="I125" s="610"/>
      <c r="J125" s="610"/>
      <c r="K125" s="610"/>
      <c r="L125" s="610"/>
      <c r="M125" s="610"/>
      <c r="N125" s="610"/>
      <c r="O125" s="610"/>
      <c r="P125" s="610"/>
      <c r="Q125" s="610"/>
      <c r="R125" s="610"/>
      <c r="S125" s="610"/>
      <c r="T125" s="278">
        <f>SUM(C125:Q125)</f>
        <v>219872</v>
      </c>
      <c r="AA125" s="513"/>
      <c r="AB125" s="275"/>
    </row>
    <row r="126" spans="1:28" ht="13.5" x14ac:dyDescent="0.25">
      <c r="A126" s="234" t="s">
        <v>48</v>
      </c>
      <c r="B126" s="172" t="s">
        <v>330</v>
      </c>
      <c r="C126" s="100">
        <f>C117+C121</f>
        <v>200436</v>
      </c>
      <c r="D126" s="100">
        <f t="shared" ref="D126:S126" si="62">D117+D121</f>
        <v>-615</v>
      </c>
      <c r="E126" s="100">
        <f t="shared" si="62"/>
        <v>2345</v>
      </c>
      <c r="F126" s="100">
        <f t="shared" si="62"/>
        <v>1631</v>
      </c>
      <c r="G126" s="100">
        <f t="shared" si="62"/>
        <v>16075</v>
      </c>
      <c r="H126" s="100">
        <f t="shared" si="62"/>
        <v>0</v>
      </c>
      <c r="I126" s="100">
        <f t="shared" si="62"/>
        <v>0</v>
      </c>
      <c r="J126" s="100">
        <f t="shared" si="62"/>
        <v>0</v>
      </c>
      <c r="K126" s="100">
        <f t="shared" si="62"/>
        <v>0</v>
      </c>
      <c r="L126" s="100">
        <f t="shared" si="62"/>
        <v>0</v>
      </c>
      <c r="M126" s="100">
        <f t="shared" si="62"/>
        <v>0</v>
      </c>
      <c r="N126" s="100">
        <f t="shared" si="62"/>
        <v>0</v>
      </c>
      <c r="O126" s="100">
        <f t="shared" si="62"/>
        <v>0</v>
      </c>
      <c r="P126" s="100">
        <f t="shared" si="62"/>
        <v>0</v>
      </c>
      <c r="Q126" s="100">
        <f t="shared" si="62"/>
        <v>0</v>
      </c>
      <c r="R126" s="100">
        <f t="shared" si="62"/>
        <v>0</v>
      </c>
      <c r="S126" s="100">
        <f t="shared" si="62"/>
        <v>0</v>
      </c>
      <c r="T126" s="235">
        <f t="shared" ref="T126" si="63">T117+T121</f>
        <v>219872</v>
      </c>
      <c r="AA126" s="513"/>
      <c r="AB126" s="275"/>
    </row>
    <row r="127" spans="1:28" ht="16.5" customHeight="1" thickBot="1" x14ac:dyDescent="0.3">
      <c r="A127" s="809" t="s">
        <v>275</v>
      </c>
      <c r="B127" s="810"/>
      <c r="C127" s="103">
        <f>C116+C126</f>
        <v>2291116</v>
      </c>
      <c r="D127" s="103">
        <f t="shared" ref="D127:S127" si="64">D116+D126</f>
        <v>772655</v>
      </c>
      <c r="E127" s="103">
        <f t="shared" si="64"/>
        <v>-140453</v>
      </c>
      <c r="F127" s="103">
        <f t="shared" si="64"/>
        <v>-89763</v>
      </c>
      <c r="G127" s="103">
        <f t="shared" si="64"/>
        <v>-348930</v>
      </c>
      <c r="H127" s="103">
        <f t="shared" si="64"/>
        <v>224575</v>
      </c>
      <c r="I127" s="103">
        <f t="shared" si="64"/>
        <v>0</v>
      </c>
      <c r="J127" s="103">
        <f t="shared" si="64"/>
        <v>2345</v>
      </c>
      <c r="K127" s="103">
        <f t="shared" si="64"/>
        <v>67</v>
      </c>
      <c r="L127" s="103">
        <f t="shared" si="64"/>
        <v>9640</v>
      </c>
      <c r="M127" s="103">
        <f t="shared" si="64"/>
        <v>33353</v>
      </c>
      <c r="N127" s="103">
        <f t="shared" si="64"/>
        <v>0</v>
      </c>
      <c r="O127" s="103">
        <f t="shared" si="64"/>
        <v>1564</v>
      </c>
      <c r="P127" s="103">
        <f t="shared" si="64"/>
        <v>7635</v>
      </c>
      <c r="Q127" s="103">
        <f t="shared" si="64"/>
        <v>23253</v>
      </c>
      <c r="R127" s="103">
        <f t="shared" si="64"/>
        <v>0</v>
      </c>
      <c r="S127" s="103">
        <f t="shared" si="64"/>
        <v>2300</v>
      </c>
      <c r="T127" s="231">
        <f t="shared" ref="T127" si="65">T116+T126</f>
        <v>2789357</v>
      </c>
      <c r="AA127" s="514"/>
      <c r="AB127" s="515"/>
    </row>
    <row r="128" spans="1:28" ht="16.5" hidden="1" thickBot="1" x14ac:dyDescent="0.3">
      <c r="A128" s="811" t="s">
        <v>90</v>
      </c>
      <c r="B128" s="812"/>
      <c r="C128" s="812"/>
      <c r="D128" s="812"/>
      <c r="E128" s="812"/>
      <c r="F128" s="812"/>
      <c r="G128" s="812"/>
      <c r="H128" s="812"/>
      <c r="I128" s="812"/>
      <c r="J128" s="812"/>
      <c r="K128" s="812"/>
      <c r="L128" s="812"/>
      <c r="M128" s="812"/>
      <c r="N128" s="812"/>
      <c r="O128" s="812"/>
      <c r="P128" s="812"/>
      <c r="Q128" s="812"/>
      <c r="R128" s="812"/>
      <c r="S128" s="812"/>
      <c r="T128" s="813"/>
      <c r="AA128" s="513"/>
      <c r="AB128" s="275"/>
    </row>
    <row r="129" spans="1:28" ht="13.5" hidden="1" thickBot="1" x14ac:dyDescent="0.25">
      <c r="A129" s="236"/>
      <c r="B129" s="32" t="s">
        <v>91</v>
      </c>
      <c r="C129" s="28">
        <v>6229</v>
      </c>
      <c r="D129" s="28"/>
      <c r="E129" s="28"/>
      <c r="F129" s="28"/>
      <c r="G129" s="28"/>
      <c r="H129" s="28">
        <v>6240</v>
      </c>
      <c r="I129" s="609"/>
      <c r="J129" s="609"/>
      <c r="K129" s="609"/>
      <c r="L129" s="609"/>
      <c r="M129" s="609"/>
      <c r="N129" s="609"/>
      <c r="O129" s="609"/>
      <c r="P129" s="609"/>
      <c r="Q129" s="609"/>
      <c r="R129" s="609"/>
      <c r="S129" s="609"/>
      <c r="T129" s="216"/>
      <c r="AA129" s="513"/>
      <c r="AB129" s="275"/>
    </row>
    <row r="130" spans="1:28" ht="13.5" hidden="1" thickBot="1" x14ac:dyDescent="0.25">
      <c r="A130" s="237"/>
      <c r="B130" s="33" t="s">
        <v>92</v>
      </c>
      <c r="C130" s="34">
        <v>1934136</v>
      </c>
      <c r="D130" s="34"/>
      <c r="E130" s="34"/>
      <c r="F130" s="34"/>
      <c r="G130" s="34"/>
      <c r="H130" s="34">
        <v>421401</v>
      </c>
      <c r="I130" s="611"/>
      <c r="J130" s="611"/>
      <c r="K130" s="611"/>
      <c r="L130" s="611"/>
      <c r="M130" s="611"/>
      <c r="N130" s="611"/>
      <c r="O130" s="611"/>
      <c r="P130" s="611"/>
      <c r="Q130" s="611"/>
      <c r="R130" s="611"/>
      <c r="S130" s="611"/>
      <c r="T130" s="238"/>
      <c r="AA130" s="513"/>
      <c r="AB130" s="275"/>
    </row>
    <row r="131" spans="1:28" ht="13.5" hidden="1" thickBot="1" x14ac:dyDescent="0.25">
      <c r="A131" s="814" t="s">
        <v>93</v>
      </c>
      <c r="B131" s="815"/>
      <c r="C131" s="26">
        <v>1940365</v>
      </c>
      <c r="D131" s="26"/>
      <c r="E131" s="26"/>
      <c r="F131" s="26"/>
      <c r="G131" s="26"/>
      <c r="H131" s="26">
        <v>427641</v>
      </c>
      <c r="I131" s="612"/>
      <c r="J131" s="612"/>
      <c r="K131" s="612"/>
      <c r="L131" s="612"/>
      <c r="M131" s="612"/>
      <c r="N131" s="612"/>
      <c r="O131" s="612"/>
      <c r="P131" s="612"/>
      <c r="Q131" s="612"/>
      <c r="R131" s="612"/>
      <c r="S131" s="612"/>
      <c r="T131" s="239">
        <v>0</v>
      </c>
      <c r="AA131" s="510"/>
      <c r="AB131" s="511"/>
    </row>
    <row r="132" spans="1:28" ht="13.5" hidden="1" thickBot="1" x14ac:dyDescent="0.25">
      <c r="A132" s="240"/>
      <c r="B132" s="35" t="s">
        <v>89</v>
      </c>
      <c r="C132" s="26">
        <v>1726</v>
      </c>
      <c r="D132" s="26"/>
      <c r="E132" s="26"/>
      <c r="F132" s="26"/>
      <c r="G132" s="26"/>
      <c r="H132" s="26">
        <v>2613</v>
      </c>
      <c r="I132" s="612"/>
      <c r="J132" s="612"/>
      <c r="K132" s="612"/>
      <c r="L132" s="612"/>
      <c r="M132" s="612"/>
      <c r="N132" s="612"/>
      <c r="O132" s="612"/>
      <c r="P132" s="612"/>
      <c r="Q132" s="612"/>
      <c r="R132" s="612"/>
      <c r="S132" s="612"/>
      <c r="T132" s="239"/>
      <c r="AA132" s="513"/>
      <c r="AB132" s="275"/>
    </row>
    <row r="133" spans="1:28" ht="13.5" hidden="1" thickBot="1" x14ac:dyDescent="0.25">
      <c r="A133" s="241"/>
      <c r="B133" s="36" t="s">
        <v>94</v>
      </c>
      <c r="C133" s="34">
        <v>1942091</v>
      </c>
      <c r="D133" s="34"/>
      <c r="E133" s="34"/>
      <c r="F133" s="34"/>
      <c r="G133" s="34"/>
      <c r="H133" s="34">
        <v>430254</v>
      </c>
      <c r="I133" s="611"/>
      <c r="J133" s="611"/>
      <c r="K133" s="611"/>
      <c r="L133" s="611"/>
      <c r="M133" s="611"/>
      <c r="N133" s="611"/>
      <c r="O133" s="611"/>
      <c r="P133" s="611"/>
      <c r="Q133" s="611"/>
      <c r="R133" s="611"/>
      <c r="S133" s="611"/>
      <c r="T133" s="238">
        <v>0</v>
      </c>
      <c r="AA133" s="513"/>
      <c r="AB133" s="275"/>
    </row>
    <row r="134" spans="1:28" ht="13.5" hidden="1" thickBot="1" x14ac:dyDescent="0.25">
      <c r="A134" s="816" t="s">
        <v>95</v>
      </c>
      <c r="B134" s="817"/>
      <c r="C134" s="26">
        <v>17160921</v>
      </c>
      <c r="D134" s="26"/>
      <c r="E134" s="26"/>
      <c r="F134" s="26"/>
      <c r="G134" s="26"/>
      <c r="H134" s="26">
        <v>21180670</v>
      </c>
      <c r="I134" s="612"/>
      <c r="J134" s="612"/>
      <c r="K134" s="612"/>
      <c r="L134" s="612"/>
      <c r="M134" s="612"/>
      <c r="N134" s="612"/>
      <c r="O134" s="612"/>
      <c r="P134" s="612"/>
      <c r="Q134" s="612"/>
      <c r="R134" s="612"/>
      <c r="S134" s="612"/>
      <c r="T134" s="239">
        <v>11695338</v>
      </c>
      <c r="AA134" s="513"/>
      <c r="AB134" s="275"/>
    </row>
    <row r="135" spans="1:28" ht="2.25" hidden="1" customHeight="1" x14ac:dyDescent="0.2">
      <c r="A135" s="242"/>
      <c r="B135" s="262"/>
      <c r="C135" s="263"/>
      <c r="D135" s="263"/>
      <c r="E135" s="263"/>
      <c r="F135" s="263"/>
      <c r="G135" s="263"/>
      <c r="H135" s="263"/>
      <c r="I135" s="263"/>
      <c r="J135" s="263"/>
      <c r="K135" s="263"/>
      <c r="L135" s="263"/>
      <c r="M135" s="263"/>
      <c r="N135" s="263"/>
      <c r="O135" s="263"/>
      <c r="P135" s="263"/>
      <c r="Q135" s="263"/>
      <c r="R135" s="263"/>
      <c r="S135" s="263"/>
      <c r="T135" s="196"/>
      <c r="AA135" s="513"/>
      <c r="AB135" s="275"/>
    </row>
    <row r="136" spans="1:28" ht="4.5" hidden="1" customHeight="1" x14ac:dyDescent="0.2">
      <c r="A136" s="243"/>
      <c r="B136" s="275"/>
      <c r="C136" s="275"/>
      <c r="D136" s="275"/>
      <c r="E136" s="275"/>
      <c r="F136" s="275"/>
      <c r="G136" s="275"/>
      <c r="H136" s="276"/>
      <c r="I136" s="276"/>
      <c r="J136" s="276"/>
      <c r="K136" s="276"/>
      <c r="L136" s="276"/>
      <c r="M136" s="276"/>
      <c r="N136" s="276"/>
      <c r="O136" s="276"/>
      <c r="P136" s="276"/>
      <c r="Q136" s="276"/>
      <c r="R136" s="276"/>
      <c r="S136" s="276"/>
      <c r="T136" s="244"/>
      <c r="AA136" s="510"/>
      <c r="AB136" s="511"/>
    </row>
    <row r="137" spans="1:28" ht="13.5" hidden="1" thickBot="1" x14ac:dyDescent="0.25">
      <c r="A137" s="243"/>
      <c r="B137" s="275"/>
      <c r="C137" s="275"/>
      <c r="D137" s="275"/>
      <c r="E137" s="275"/>
      <c r="F137" s="275"/>
      <c r="G137" s="275"/>
      <c r="H137" s="276"/>
      <c r="I137" s="276"/>
      <c r="J137" s="276"/>
      <c r="K137" s="276"/>
      <c r="L137" s="276"/>
      <c r="M137" s="276"/>
      <c r="N137" s="276"/>
      <c r="O137" s="276"/>
      <c r="P137" s="276"/>
      <c r="Q137" s="276"/>
      <c r="R137" s="276"/>
      <c r="S137" s="276"/>
      <c r="T137" s="244"/>
      <c r="AA137" s="513"/>
      <c r="AB137" s="275"/>
    </row>
    <row r="138" spans="1:28" ht="13.5" hidden="1" thickBot="1" x14ac:dyDescent="0.25">
      <c r="A138" s="245"/>
      <c r="B138" s="275"/>
      <c r="C138" s="275"/>
      <c r="D138" s="275"/>
      <c r="E138" s="275"/>
      <c r="F138" s="275"/>
      <c r="G138" s="275"/>
      <c r="H138" s="275"/>
      <c r="I138" s="275"/>
      <c r="J138" s="275"/>
      <c r="K138" s="275"/>
      <c r="L138" s="275"/>
      <c r="M138" s="275"/>
      <c r="N138" s="275"/>
      <c r="O138" s="275"/>
      <c r="P138" s="275"/>
      <c r="Q138" s="275"/>
      <c r="R138" s="275"/>
      <c r="S138" s="275"/>
      <c r="T138" s="246"/>
      <c r="AA138" s="513"/>
      <c r="AB138" s="275"/>
    </row>
    <row r="139" spans="1:28" ht="13.5" hidden="1" thickBot="1" x14ac:dyDescent="0.25">
      <c r="A139" s="247"/>
      <c r="T139" s="248"/>
      <c r="AA139" s="513"/>
      <c r="AB139" s="275"/>
    </row>
    <row r="140" spans="1:28" ht="6" hidden="1" customHeight="1" x14ac:dyDescent="0.25">
      <c r="A140" s="247"/>
      <c r="T140" s="248"/>
      <c r="AA140" s="508"/>
      <c r="AB140" s="516"/>
    </row>
    <row r="141" spans="1:28" ht="14.25" thickBot="1" x14ac:dyDescent="0.3">
      <c r="A141" s="806" t="s">
        <v>244</v>
      </c>
      <c r="B141" s="807"/>
      <c r="C141" s="807"/>
      <c r="D141" s="807"/>
      <c r="E141" s="807"/>
      <c r="F141" s="807"/>
      <c r="G141" s="807"/>
      <c r="H141" s="807"/>
      <c r="I141" s="807"/>
      <c r="J141" s="807"/>
      <c r="K141" s="807"/>
      <c r="L141" s="807"/>
      <c r="M141" s="807"/>
      <c r="N141" s="807"/>
      <c r="O141" s="807"/>
      <c r="P141" s="807"/>
      <c r="Q141" s="807"/>
      <c r="R141" s="807"/>
      <c r="S141" s="807"/>
      <c r="T141" s="808"/>
      <c r="AA141" s="508"/>
      <c r="AB141" s="508"/>
    </row>
    <row r="142" spans="1:28" x14ac:dyDescent="0.2">
      <c r="A142" s="249" t="s">
        <v>38</v>
      </c>
      <c r="B142" s="171" t="s">
        <v>245</v>
      </c>
      <c r="C142" s="280">
        <f>C71-C116</f>
        <v>-427787</v>
      </c>
      <c r="D142" s="280">
        <f t="shared" ref="D142:G142" si="66">D71-D116</f>
        <v>-43208</v>
      </c>
      <c r="E142" s="280">
        <f t="shared" si="66"/>
        <v>2345</v>
      </c>
      <c r="F142" s="280">
        <f t="shared" si="66"/>
        <v>1631</v>
      </c>
      <c r="G142" s="280">
        <f t="shared" si="66"/>
        <v>16125</v>
      </c>
      <c r="H142" s="280">
        <f>H71-H116</f>
        <v>-172875</v>
      </c>
      <c r="I142" s="280">
        <f t="shared" ref="I142:L142" si="67">I71-I116</f>
        <v>0</v>
      </c>
      <c r="J142" s="280">
        <f t="shared" si="67"/>
        <v>-2345</v>
      </c>
      <c r="K142" s="280">
        <f t="shared" si="67"/>
        <v>-67</v>
      </c>
      <c r="L142" s="280">
        <f t="shared" si="67"/>
        <v>-9640</v>
      </c>
      <c r="M142" s="280">
        <f t="shared" ref="M142:S142" si="68">M71-M116</f>
        <v>-18853</v>
      </c>
      <c r="N142" s="280">
        <f t="shared" si="68"/>
        <v>0</v>
      </c>
      <c r="O142" s="280">
        <f t="shared" si="68"/>
        <v>-1564</v>
      </c>
      <c r="P142" s="280">
        <f t="shared" si="68"/>
        <v>-4185</v>
      </c>
      <c r="Q142" s="280">
        <f t="shared" si="68"/>
        <v>-22403</v>
      </c>
      <c r="R142" s="280">
        <f t="shared" si="68"/>
        <v>0</v>
      </c>
      <c r="S142" s="280">
        <f t="shared" si="68"/>
        <v>-2300</v>
      </c>
      <c r="T142" s="613">
        <f>T71-T116</f>
        <v>-685126</v>
      </c>
      <c r="AA142" s="517"/>
      <c r="AB142" s="518"/>
    </row>
    <row r="143" spans="1:28" ht="13.5" thickBot="1" x14ac:dyDescent="0.25">
      <c r="A143" s="250" t="s">
        <v>17</v>
      </c>
      <c r="B143" s="251" t="s">
        <v>246</v>
      </c>
      <c r="C143" s="281">
        <f>C85-C126</f>
        <v>427787</v>
      </c>
      <c r="D143" s="281">
        <f t="shared" ref="D143:G143" si="69">D85-D126</f>
        <v>43208</v>
      </c>
      <c r="E143" s="281">
        <f t="shared" si="69"/>
        <v>-2345</v>
      </c>
      <c r="F143" s="281">
        <f t="shared" si="69"/>
        <v>-1631</v>
      </c>
      <c r="G143" s="281">
        <f t="shared" si="69"/>
        <v>-16075</v>
      </c>
      <c r="H143" s="281">
        <f>H85-H126</f>
        <v>172875</v>
      </c>
      <c r="I143" s="281">
        <f t="shared" ref="I143:L143" si="70">I85-I126</f>
        <v>0</v>
      </c>
      <c r="J143" s="281">
        <f t="shared" si="70"/>
        <v>2345</v>
      </c>
      <c r="K143" s="281">
        <f t="shared" si="70"/>
        <v>67</v>
      </c>
      <c r="L143" s="281">
        <f t="shared" si="70"/>
        <v>9640</v>
      </c>
      <c r="M143" s="281">
        <f t="shared" ref="M143:S143" si="71">M85-M126</f>
        <v>18853</v>
      </c>
      <c r="N143" s="281">
        <f t="shared" si="71"/>
        <v>0</v>
      </c>
      <c r="O143" s="281">
        <f t="shared" si="71"/>
        <v>1564</v>
      </c>
      <c r="P143" s="281">
        <f t="shared" si="71"/>
        <v>4135</v>
      </c>
      <c r="Q143" s="281">
        <f t="shared" si="71"/>
        <v>22403</v>
      </c>
      <c r="R143" s="281">
        <f t="shared" si="71"/>
        <v>0</v>
      </c>
      <c r="S143" s="281">
        <f t="shared" si="71"/>
        <v>2300</v>
      </c>
      <c r="T143" s="614">
        <f>T85-T126</f>
        <v>685126</v>
      </c>
      <c r="AA143" s="499"/>
      <c r="AB143" s="275"/>
    </row>
    <row r="144" spans="1:28" ht="15.75" x14ac:dyDescent="0.25">
      <c r="B144" s="43"/>
      <c r="T144" s="30"/>
      <c r="AA144" s="499"/>
      <c r="AB144" s="275"/>
    </row>
    <row r="145" spans="2:28" ht="15.75" x14ac:dyDescent="0.25">
      <c r="B145" s="42"/>
      <c r="T145" s="30"/>
      <c r="AA145" s="507"/>
      <c r="AB145" s="275"/>
    </row>
    <row r="146" spans="2:28" ht="15.75" x14ac:dyDescent="0.25">
      <c r="B146" s="42"/>
      <c r="AA146" s="499"/>
      <c r="AB146" s="275"/>
    </row>
    <row r="147" spans="2:28" ht="15.75" x14ac:dyDescent="0.25">
      <c r="B147" s="42"/>
      <c r="AA147" s="510"/>
      <c r="AB147" s="275"/>
    </row>
    <row r="148" spans="2:28" ht="15.75" x14ac:dyDescent="0.25">
      <c r="B148" s="42"/>
      <c r="T148" s="30"/>
      <c r="AA148" s="519"/>
      <c r="AB148" s="520"/>
    </row>
    <row r="149" spans="2:28" ht="15.75" x14ac:dyDescent="0.25">
      <c r="B149" s="42"/>
      <c r="T149" s="30"/>
      <c r="AA149" s="513"/>
      <c r="AB149" s="275"/>
    </row>
    <row r="150" spans="2:28" ht="15.75" x14ac:dyDescent="0.25">
      <c r="B150" s="42"/>
      <c r="AA150" s="513"/>
      <c r="AB150" s="275"/>
    </row>
    <row r="151" spans="2:28" ht="15.75" x14ac:dyDescent="0.25">
      <c r="B151" s="42"/>
      <c r="AA151" s="510"/>
      <c r="AB151" s="511"/>
    </row>
    <row r="152" spans="2:28" ht="15.75" x14ac:dyDescent="0.25">
      <c r="B152" s="44"/>
      <c r="AA152" s="513"/>
      <c r="AB152" s="275"/>
    </row>
    <row r="153" spans="2:28" ht="15.75" x14ac:dyDescent="0.25">
      <c r="B153" s="44"/>
      <c r="AA153" s="513"/>
      <c r="AB153" s="275"/>
    </row>
    <row r="154" spans="2:28" ht="15.75" x14ac:dyDescent="0.25">
      <c r="B154" s="44"/>
      <c r="AA154" s="513"/>
      <c r="AB154" s="275"/>
    </row>
    <row r="155" spans="2:28" ht="15.75" x14ac:dyDescent="0.25">
      <c r="B155" s="45"/>
      <c r="AA155" s="508"/>
      <c r="AB155" s="516"/>
    </row>
    <row r="156" spans="2:28" ht="15.75" x14ac:dyDescent="0.25">
      <c r="B156" s="43"/>
      <c r="T156" s="30"/>
      <c r="AA156" s="793"/>
      <c r="AB156" s="793"/>
    </row>
    <row r="157" spans="2:28" ht="15.75" x14ac:dyDescent="0.25">
      <c r="B157" s="43"/>
      <c r="T157" s="30"/>
    </row>
    <row r="158" spans="2:28" ht="15.75" x14ac:dyDescent="0.25">
      <c r="B158" s="43"/>
      <c r="T158" s="30"/>
    </row>
    <row r="159" spans="2:28" ht="15.75" x14ac:dyDescent="0.25">
      <c r="B159" s="43"/>
    </row>
    <row r="160" spans="2:28" ht="15.75" x14ac:dyDescent="0.25">
      <c r="B160" s="46"/>
      <c r="T160" s="30"/>
    </row>
    <row r="161" spans="2:20" ht="15.75" x14ac:dyDescent="0.25">
      <c r="B161" s="46"/>
      <c r="T161" s="30"/>
    </row>
    <row r="162" spans="2:20" ht="15.75" x14ac:dyDescent="0.25">
      <c r="B162" s="46"/>
      <c r="T162" s="30"/>
    </row>
    <row r="163" spans="2:20" ht="15.75" x14ac:dyDescent="0.25">
      <c r="B163" s="46"/>
      <c r="T163" s="30"/>
    </row>
    <row r="164" spans="2:20" ht="15.75" x14ac:dyDescent="0.25">
      <c r="B164" s="46"/>
      <c r="T164" s="30"/>
    </row>
    <row r="165" spans="2:20" ht="15.75" x14ac:dyDescent="0.25">
      <c r="B165" s="46"/>
    </row>
    <row r="166" spans="2:20" ht="15.75" x14ac:dyDescent="0.25">
      <c r="B166" s="46"/>
    </row>
    <row r="167" spans="2:20" ht="15.75" x14ac:dyDescent="0.25">
      <c r="B167" s="46"/>
      <c r="T167" s="30"/>
    </row>
    <row r="168" spans="2:20" ht="15.75" x14ac:dyDescent="0.25">
      <c r="B168" s="42"/>
      <c r="T168" s="30"/>
    </row>
    <row r="169" spans="2:20" ht="15.75" x14ac:dyDescent="0.25">
      <c r="B169" s="42"/>
      <c r="T169" s="30"/>
    </row>
    <row r="170" spans="2:20" ht="15.75" x14ac:dyDescent="0.25">
      <c r="B170" s="45"/>
    </row>
    <row r="171" spans="2:20" ht="15.75" x14ac:dyDescent="0.25">
      <c r="B171" s="45"/>
    </row>
    <row r="172" spans="2:20" ht="15.75" x14ac:dyDescent="0.25">
      <c r="B172" s="45"/>
    </row>
    <row r="173" spans="2:20" ht="15.75" x14ac:dyDescent="0.25">
      <c r="B173" s="42"/>
    </row>
    <row r="174" spans="2:20" ht="15.75" x14ac:dyDescent="0.25">
      <c r="B174" s="42"/>
    </row>
    <row r="175" spans="2:20" ht="15.75" x14ac:dyDescent="0.25">
      <c r="B175" s="47"/>
      <c r="T175" s="30"/>
    </row>
    <row r="176" spans="2:20" ht="15.75" x14ac:dyDescent="0.25">
      <c r="B176" s="47"/>
      <c r="T176" s="30"/>
    </row>
    <row r="177" spans="2:20" ht="15.75" x14ac:dyDescent="0.25">
      <c r="B177" s="47"/>
      <c r="T177" s="30"/>
    </row>
    <row r="178" spans="2:20" ht="15.75" x14ac:dyDescent="0.25">
      <c r="B178" s="48"/>
      <c r="T178" s="30"/>
    </row>
    <row r="179" spans="2:20" ht="15.75" x14ac:dyDescent="0.25">
      <c r="B179" s="48"/>
      <c r="T179" s="30"/>
    </row>
    <row r="180" spans="2:20" ht="15.75" x14ac:dyDescent="0.25">
      <c r="B180" s="48"/>
    </row>
    <row r="181" spans="2:20" ht="15.75" x14ac:dyDescent="0.25">
      <c r="B181" s="48"/>
    </row>
    <row r="182" spans="2:20" ht="15.75" x14ac:dyDescent="0.25">
      <c r="B182" s="45"/>
    </row>
    <row r="183" spans="2:20" ht="15.75" x14ac:dyDescent="0.25">
      <c r="B183" s="45"/>
    </row>
    <row r="184" spans="2:20" ht="15.75" x14ac:dyDescent="0.25">
      <c r="B184" s="45"/>
    </row>
    <row r="185" spans="2:20" ht="15.75" x14ac:dyDescent="0.25">
      <c r="B185" s="45"/>
      <c r="T185" s="30"/>
    </row>
  </sheetData>
  <mergeCells count="28">
    <mergeCell ref="T87:T88"/>
    <mergeCell ref="A86:B86"/>
    <mergeCell ref="A87:A88"/>
    <mergeCell ref="B87:B88"/>
    <mergeCell ref="C87:C88"/>
    <mergeCell ref="H87:H88"/>
    <mergeCell ref="I87:I88"/>
    <mergeCell ref="N87:N88"/>
    <mergeCell ref="R87:R88"/>
    <mergeCell ref="M87:M88"/>
    <mergeCell ref="Q87:Q88"/>
    <mergeCell ref="D87:D88"/>
    <mergeCell ref="E87:E88"/>
    <mergeCell ref="J87:J88"/>
    <mergeCell ref="S87:S88"/>
    <mergeCell ref="O87:O88"/>
    <mergeCell ref="AA156:AB156"/>
    <mergeCell ref="A116:B116"/>
    <mergeCell ref="A127:B127"/>
    <mergeCell ref="A128:T128"/>
    <mergeCell ref="A131:B131"/>
    <mergeCell ref="A134:B134"/>
    <mergeCell ref="A141:T141"/>
    <mergeCell ref="P87:P88"/>
    <mergeCell ref="K87:K88"/>
    <mergeCell ref="L87:L88"/>
    <mergeCell ref="F87:F88"/>
    <mergeCell ref="G87:G88"/>
  </mergeCells>
  <printOptions horizontalCentered="1" gridLines="1"/>
  <pageMargins left="0.98425196850393704" right="0.98425196850393704" top="0.98425196850393704" bottom="0.98425196850393704" header="0.51181102362204722" footer="0.51181102362204722"/>
  <pageSetup paperSize="9" scale="51" fitToHeight="0" orientation="landscape" blackAndWhite="1" verticalDpi="300" r:id="rId1"/>
  <headerFooter scaleWithDoc="0" alignWithMargins="0">
    <oddHeader>&amp;L&amp;8 7. melléklet 
&amp;CSimontornya Város Önkormányzata 2023. évi bevétel - kiadás mérlege</oddHeader>
    <oddFooter>&amp;L&amp;"Times New Roman CE,Normál"&amp;D/&amp;T</oddFooter>
  </headerFooter>
  <rowBreaks count="1" manualBreakCount="1">
    <brk id="8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W185"/>
  <sheetViews>
    <sheetView topLeftCell="A76" zoomScaleNormal="100" zoomScaleSheetLayoutView="100" workbookViewId="0">
      <selection activeCell="K85" sqref="K85"/>
    </sheetView>
  </sheetViews>
  <sheetFormatPr defaultRowHeight="12.75" x14ac:dyDescent="0.2"/>
  <cols>
    <col min="1" max="1" width="7" customWidth="1"/>
    <col min="2" max="2" width="59.85546875" customWidth="1"/>
    <col min="3" max="3" width="8.85546875" customWidth="1"/>
    <col min="4" max="4" width="8.5703125" customWidth="1"/>
    <col min="5" max="5" width="8.42578125" customWidth="1"/>
    <col min="6" max="7" width="8.140625" customWidth="1"/>
    <col min="8" max="8" width="9.42578125" customWidth="1"/>
    <col min="9" max="9" width="9.140625" customWidth="1"/>
    <col min="10" max="11" width="7.42578125" customWidth="1"/>
    <col min="12" max="12" width="8.42578125" customWidth="1"/>
    <col min="13" max="14" width="10.42578125" customWidth="1"/>
    <col min="15" max="15" width="12.140625" customWidth="1"/>
    <col min="266" max="266" width="7" customWidth="1"/>
    <col min="267" max="267" width="60.42578125" customWidth="1"/>
    <col min="268" max="268" width="12.7109375" customWidth="1"/>
    <col min="269" max="269" width="10.7109375" customWidth="1"/>
    <col min="270" max="270" width="0" hidden="1" customWidth="1"/>
    <col min="271" max="271" width="12.140625" customWidth="1"/>
    <col min="522" max="522" width="7" customWidth="1"/>
    <col min="523" max="523" width="60.42578125" customWidth="1"/>
    <col min="524" max="524" width="12.7109375" customWidth="1"/>
    <col min="525" max="525" width="10.7109375" customWidth="1"/>
    <col min="526" max="526" width="0" hidden="1" customWidth="1"/>
    <col min="527" max="527" width="12.140625" customWidth="1"/>
    <col min="778" max="778" width="7" customWidth="1"/>
    <col min="779" max="779" width="60.42578125" customWidth="1"/>
    <col min="780" max="780" width="12.7109375" customWidth="1"/>
    <col min="781" max="781" width="10.7109375" customWidth="1"/>
    <col min="782" max="782" width="0" hidden="1" customWidth="1"/>
    <col min="783" max="783" width="12.140625" customWidth="1"/>
    <col min="1034" max="1034" width="7" customWidth="1"/>
    <col min="1035" max="1035" width="60.42578125" customWidth="1"/>
    <col min="1036" max="1036" width="12.7109375" customWidth="1"/>
    <col min="1037" max="1037" width="10.7109375" customWidth="1"/>
    <col min="1038" max="1038" width="0" hidden="1" customWidth="1"/>
    <col min="1039" max="1039" width="12.140625" customWidth="1"/>
    <col min="1290" max="1290" width="7" customWidth="1"/>
    <col min="1291" max="1291" width="60.42578125" customWidth="1"/>
    <col min="1292" max="1292" width="12.7109375" customWidth="1"/>
    <col min="1293" max="1293" width="10.7109375" customWidth="1"/>
    <col min="1294" max="1294" width="0" hidden="1" customWidth="1"/>
    <col min="1295" max="1295" width="12.140625" customWidth="1"/>
    <col min="1546" max="1546" width="7" customWidth="1"/>
    <col min="1547" max="1547" width="60.42578125" customWidth="1"/>
    <col min="1548" max="1548" width="12.7109375" customWidth="1"/>
    <col min="1549" max="1549" width="10.7109375" customWidth="1"/>
    <col min="1550" max="1550" width="0" hidden="1" customWidth="1"/>
    <col min="1551" max="1551" width="12.140625" customWidth="1"/>
    <col min="1802" max="1802" width="7" customWidth="1"/>
    <col min="1803" max="1803" width="60.42578125" customWidth="1"/>
    <col min="1804" max="1804" width="12.7109375" customWidth="1"/>
    <col min="1805" max="1805" width="10.7109375" customWidth="1"/>
    <col min="1806" max="1806" width="0" hidden="1" customWidth="1"/>
    <col min="1807" max="1807" width="12.140625" customWidth="1"/>
    <col min="2058" max="2058" width="7" customWidth="1"/>
    <col min="2059" max="2059" width="60.42578125" customWidth="1"/>
    <col min="2060" max="2060" width="12.7109375" customWidth="1"/>
    <col min="2061" max="2061" width="10.7109375" customWidth="1"/>
    <col min="2062" max="2062" width="0" hidden="1" customWidth="1"/>
    <col min="2063" max="2063" width="12.140625" customWidth="1"/>
    <col min="2314" max="2314" width="7" customWidth="1"/>
    <col min="2315" max="2315" width="60.42578125" customWidth="1"/>
    <col min="2316" max="2316" width="12.7109375" customWidth="1"/>
    <col min="2317" max="2317" width="10.7109375" customWidth="1"/>
    <col min="2318" max="2318" width="0" hidden="1" customWidth="1"/>
    <col min="2319" max="2319" width="12.140625" customWidth="1"/>
    <col min="2570" max="2570" width="7" customWidth="1"/>
    <col min="2571" max="2571" width="60.42578125" customWidth="1"/>
    <col min="2572" max="2572" width="12.7109375" customWidth="1"/>
    <col min="2573" max="2573" width="10.7109375" customWidth="1"/>
    <col min="2574" max="2574" width="0" hidden="1" customWidth="1"/>
    <col min="2575" max="2575" width="12.140625" customWidth="1"/>
    <col min="2826" max="2826" width="7" customWidth="1"/>
    <col min="2827" max="2827" width="60.42578125" customWidth="1"/>
    <col min="2828" max="2828" width="12.7109375" customWidth="1"/>
    <col min="2829" max="2829" width="10.7109375" customWidth="1"/>
    <col min="2830" max="2830" width="0" hidden="1" customWidth="1"/>
    <col min="2831" max="2831" width="12.140625" customWidth="1"/>
    <col min="3082" max="3082" width="7" customWidth="1"/>
    <col min="3083" max="3083" width="60.42578125" customWidth="1"/>
    <col min="3084" max="3084" width="12.7109375" customWidth="1"/>
    <col min="3085" max="3085" width="10.7109375" customWidth="1"/>
    <col min="3086" max="3086" width="0" hidden="1" customWidth="1"/>
    <col min="3087" max="3087" width="12.140625" customWidth="1"/>
    <col min="3338" max="3338" width="7" customWidth="1"/>
    <col min="3339" max="3339" width="60.42578125" customWidth="1"/>
    <col min="3340" max="3340" width="12.7109375" customWidth="1"/>
    <col min="3341" max="3341" width="10.7109375" customWidth="1"/>
    <col min="3342" max="3342" width="0" hidden="1" customWidth="1"/>
    <col min="3343" max="3343" width="12.140625" customWidth="1"/>
    <col min="3594" max="3594" width="7" customWidth="1"/>
    <col min="3595" max="3595" width="60.42578125" customWidth="1"/>
    <col min="3596" max="3596" width="12.7109375" customWidth="1"/>
    <col min="3597" max="3597" width="10.7109375" customWidth="1"/>
    <col min="3598" max="3598" width="0" hidden="1" customWidth="1"/>
    <col min="3599" max="3599" width="12.140625" customWidth="1"/>
    <col min="3850" max="3850" width="7" customWidth="1"/>
    <col min="3851" max="3851" width="60.42578125" customWidth="1"/>
    <col min="3852" max="3852" width="12.7109375" customWidth="1"/>
    <col min="3853" max="3853" width="10.7109375" customWidth="1"/>
    <col min="3854" max="3854" width="0" hidden="1" customWidth="1"/>
    <col min="3855" max="3855" width="12.140625" customWidth="1"/>
    <col min="4106" max="4106" width="7" customWidth="1"/>
    <col min="4107" max="4107" width="60.42578125" customWidth="1"/>
    <col min="4108" max="4108" width="12.7109375" customWidth="1"/>
    <col min="4109" max="4109" width="10.7109375" customWidth="1"/>
    <col min="4110" max="4110" width="0" hidden="1" customWidth="1"/>
    <col min="4111" max="4111" width="12.140625" customWidth="1"/>
    <col min="4362" max="4362" width="7" customWidth="1"/>
    <col min="4363" max="4363" width="60.42578125" customWidth="1"/>
    <col min="4364" max="4364" width="12.7109375" customWidth="1"/>
    <col min="4365" max="4365" width="10.7109375" customWidth="1"/>
    <col min="4366" max="4366" width="0" hidden="1" customWidth="1"/>
    <col min="4367" max="4367" width="12.140625" customWidth="1"/>
    <col min="4618" max="4618" width="7" customWidth="1"/>
    <col min="4619" max="4619" width="60.42578125" customWidth="1"/>
    <col min="4620" max="4620" width="12.7109375" customWidth="1"/>
    <col min="4621" max="4621" width="10.7109375" customWidth="1"/>
    <col min="4622" max="4622" width="0" hidden="1" customWidth="1"/>
    <col min="4623" max="4623" width="12.140625" customWidth="1"/>
    <col min="4874" max="4874" width="7" customWidth="1"/>
    <col min="4875" max="4875" width="60.42578125" customWidth="1"/>
    <col min="4876" max="4876" width="12.7109375" customWidth="1"/>
    <col min="4877" max="4877" width="10.7109375" customWidth="1"/>
    <col min="4878" max="4878" width="0" hidden="1" customWidth="1"/>
    <col min="4879" max="4879" width="12.140625" customWidth="1"/>
    <col min="5130" max="5130" width="7" customWidth="1"/>
    <col min="5131" max="5131" width="60.42578125" customWidth="1"/>
    <col min="5132" max="5132" width="12.7109375" customWidth="1"/>
    <col min="5133" max="5133" width="10.7109375" customWidth="1"/>
    <col min="5134" max="5134" width="0" hidden="1" customWidth="1"/>
    <col min="5135" max="5135" width="12.140625" customWidth="1"/>
    <col min="5386" max="5386" width="7" customWidth="1"/>
    <col min="5387" max="5387" width="60.42578125" customWidth="1"/>
    <col min="5388" max="5388" width="12.7109375" customWidth="1"/>
    <col min="5389" max="5389" width="10.7109375" customWidth="1"/>
    <col min="5390" max="5390" width="0" hidden="1" customWidth="1"/>
    <col min="5391" max="5391" width="12.140625" customWidth="1"/>
    <col min="5642" max="5642" width="7" customWidth="1"/>
    <col min="5643" max="5643" width="60.42578125" customWidth="1"/>
    <col min="5644" max="5644" width="12.7109375" customWidth="1"/>
    <col min="5645" max="5645" width="10.7109375" customWidth="1"/>
    <col min="5646" max="5646" width="0" hidden="1" customWidth="1"/>
    <col min="5647" max="5647" width="12.140625" customWidth="1"/>
    <col min="5898" max="5898" width="7" customWidth="1"/>
    <col min="5899" max="5899" width="60.42578125" customWidth="1"/>
    <col min="5900" max="5900" width="12.7109375" customWidth="1"/>
    <col min="5901" max="5901" width="10.7109375" customWidth="1"/>
    <col min="5902" max="5902" width="0" hidden="1" customWidth="1"/>
    <col min="5903" max="5903" width="12.140625" customWidth="1"/>
    <col min="6154" max="6154" width="7" customWidth="1"/>
    <col min="6155" max="6155" width="60.42578125" customWidth="1"/>
    <col min="6156" max="6156" width="12.7109375" customWidth="1"/>
    <col min="6157" max="6157" width="10.7109375" customWidth="1"/>
    <col min="6158" max="6158" width="0" hidden="1" customWidth="1"/>
    <col min="6159" max="6159" width="12.140625" customWidth="1"/>
    <col min="6410" max="6410" width="7" customWidth="1"/>
    <col min="6411" max="6411" width="60.42578125" customWidth="1"/>
    <col min="6412" max="6412" width="12.7109375" customWidth="1"/>
    <col min="6413" max="6413" width="10.7109375" customWidth="1"/>
    <col min="6414" max="6414" width="0" hidden="1" customWidth="1"/>
    <col min="6415" max="6415" width="12.140625" customWidth="1"/>
    <col min="6666" max="6666" width="7" customWidth="1"/>
    <col min="6667" max="6667" width="60.42578125" customWidth="1"/>
    <col min="6668" max="6668" width="12.7109375" customWidth="1"/>
    <col min="6669" max="6669" width="10.7109375" customWidth="1"/>
    <col min="6670" max="6670" width="0" hidden="1" customWidth="1"/>
    <col min="6671" max="6671" width="12.140625" customWidth="1"/>
    <col min="6922" max="6922" width="7" customWidth="1"/>
    <col min="6923" max="6923" width="60.42578125" customWidth="1"/>
    <col min="6924" max="6924" width="12.7109375" customWidth="1"/>
    <col min="6925" max="6925" width="10.7109375" customWidth="1"/>
    <col min="6926" max="6926" width="0" hidden="1" customWidth="1"/>
    <col min="6927" max="6927" width="12.140625" customWidth="1"/>
    <col min="7178" max="7178" width="7" customWidth="1"/>
    <col min="7179" max="7179" width="60.42578125" customWidth="1"/>
    <col min="7180" max="7180" width="12.7109375" customWidth="1"/>
    <col min="7181" max="7181" width="10.7109375" customWidth="1"/>
    <col min="7182" max="7182" width="0" hidden="1" customWidth="1"/>
    <col min="7183" max="7183" width="12.140625" customWidth="1"/>
    <col min="7434" max="7434" width="7" customWidth="1"/>
    <col min="7435" max="7435" width="60.42578125" customWidth="1"/>
    <col min="7436" max="7436" width="12.7109375" customWidth="1"/>
    <col min="7437" max="7437" width="10.7109375" customWidth="1"/>
    <col min="7438" max="7438" width="0" hidden="1" customWidth="1"/>
    <col min="7439" max="7439" width="12.140625" customWidth="1"/>
    <col min="7690" max="7690" width="7" customWidth="1"/>
    <col min="7691" max="7691" width="60.42578125" customWidth="1"/>
    <col min="7692" max="7692" width="12.7109375" customWidth="1"/>
    <col min="7693" max="7693" width="10.7109375" customWidth="1"/>
    <col min="7694" max="7694" width="0" hidden="1" customWidth="1"/>
    <col min="7695" max="7695" width="12.140625" customWidth="1"/>
    <col min="7946" max="7946" width="7" customWidth="1"/>
    <col min="7947" max="7947" width="60.42578125" customWidth="1"/>
    <col min="7948" max="7948" width="12.7109375" customWidth="1"/>
    <col min="7949" max="7949" width="10.7109375" customWidth="1"/>
    <col min="7950" max="7950" width="0" hidden="1" customWidth="1"/>
    <col min="7951" max="7951" width="12.140625" customWidth="1"/>
    <col min="8202" max="8202" width="7" customWidth="1"/>
    <col min="8203" max="8203" width="60.42578125" customWidth="1"/>
    <col min="8204" max="8204" width="12.7109375" customWidth="1"/>
    <col min="8205" max="8205" width="10.7109375" customWidth="1"/>
    <col min="8206" max="8206" width="0" hidden="1" customWidth="1"/>
    <col min="8207" max="8207" width="12.140625" customWidth="1"/>
    <col min="8458" max="8458" width="7" customWidth="1"/>
    <col min="8459" max="8459" width="60.42578125" customWidth="1"/>
    <col min="8460" max="8460" width="12.7109375" customWidth="1"/>
    <col min="8461" max="8461" width="10.7109375" customWidth="1"/>
    <col min="8462" max="8462" width="0" hidden="1" customWidth="1"/>
    <col min="8463" max="8463" width="12.140625" customWidth="1"/>
    <col min="8714" max="8714" width="7" customWidth="1"/>
    <col min="8715" max="8715" width="60.42578125" customWidth="1"/>
    <col min="8716" max="8716" width="12.7109375" customWidth="1"/>
    <col min="8717" max="8717" width="10.7109375" customWidth="1"/>
    <col min="8718" max="8718" width="0" hidden="1" customWidth="1"/>
    <col min="8719" max="8719" width="12.140625" customWidth="1"/>
    <col min="8970" max="8970" width="7" customWidth="1"/>
    <col min="8971" max="8971" width="60.42578125" customWidth="1"/>
    <col min="8972" max="8972" width="12.7109375" customWidth="1"/>
    <col min="8973" max="8973" width="10.7109375" customWidth="1"/>
    <col min="8974" max="8974" width="0" hidden="1" customWidth="1"/>
    <col min="8975" max="8975" width="12.140625" customWidth="1"/>
    <col min="9226" max="9226" width="7" customWidth="1"/>
    <col min="9227" max="9227" width="60.42578125" customWidth="1"/>
    <col min="9228" max="9228" width="12.7109375" customWidth="1"/>
    <col min="9229" max="9229" width="10.7109375" customWidth="1"/>
    <col min="9230" max="9230" width="0" hidden="1" customWidth="1"/>
    <col min="9231" max="9231" width="12.140625" customWidth="1"/>
    <col min="9482" max="9482" width="7" customWidth="1"/>
    <col min="9483" max="9483" width="60.42578125" customWidth="1"/>
    <col min="9484" max="9484" width="12.7109375" customWidth="1"/>
    <col min="9485" max="9485" width="10.7109375" customWidth="1"/>
    <col min="9486" max="9486" width="0" hidden="1" customWidth="1"/>
    <col min="9487" max="9487" width="12.140625" customWidth="1"/>
    <col min="9738" max="9738" width="7" customWidth="1"/>
    <col min="9739" max="9739" width="60.42578125" customWidth="1"/>
    <col min="9740" max="9740" width="12.7109375" customWidth="1"/>
    <col min="9741" max="9741" width="10.7109375" customWidth="1"/>
    <col min="9742" max="9742" width="0" hidden="1" customWidth="1"/>
    <col min="9743" max="9743" width="12.140625" customWidth="1"/>
    <col min="9994" max="9994" width="7" customWidth="1"/>
    <col min="9995" max="9995" width="60.42578125" customWidth="1"/>
    <col min="9996" max="9996" width="12.7109375" customWidth="1"/>
    <col min="9997" max="9997" width="10.7109375" customWidth="1"/>
    <col min="9998" max="9998" width="0" hidden="1" customWidth="1"/>
    <col min="9999" max="9999" width="12.140625" customWidth="1"/>
    <col min="10250" max="10250" width="7" customWidth="1"/>
    <col min="10251" max="10251" width="60.42578125" customWidth="1"/>
    <col min="10252" max="10252" width="12.7109375" customWidth="1"/>
    <col min="10253" max="10253" width="10.7109375" customWidth="1"/>
    <col min="10254" max="10254" width="0" hidden="1" customWidth="1"/>
    <col min="10255" max="10255" width="12.140625" customWidth="1"/>
    <col min="10506" max="10506" width="7" customWidth="1"/>
    <col min="10507" max="10507" width="60.42578125" customWidth="1"/>
    <col min="10508" max="10508" width="12.7109375" customWidth="1"/>
    <col min="10509" max="10509" width="10.7109375" customWidth="1"/>
    <col min="10510" max="10510" width="0" hidden="1" customWidth="1"/>
    <col min="10511" max="10511" width="12.140625" customWidth="1"/>
    <col min="10762" max="10762" width="7" customWidth="1"/>
    <col min="10763" max="10763" width="60.42578125" customWidth="1"/>
    <col min="10764" max="10764" width="12.7109375" customWidth="1"/>
    <col min="10765" max="10765" width="10.7109375" customWidth="1"/>
    <col min="10766" max="10766" width="0" hidden="1" customWidth="1"/>
    <col min="10767" max="10767" width="12.140625" customWidth="1"/>
    <col min="11018" max="11018" width="7" customWidth="1"/>
    <col min="11019" max="11019" width="60.42578125" customWidth="1"/>
    <col min="11020" max="11020" width="12.7109375" customWidth="1"/>
    <col min="11021" max="11021" width="10.7109375" customWidth="1"/>
    <col min="11022" max="11022" width="0" hidden="1" customWidth="1"/>
    <col min="11023" max="11023" width="12.140625" customWidth="1"/>
    <col min="11274" max="11274" width="7" customWidth="1"/>
    <col min="11275" max="11275" width="60.42578125" customWidth="1"/>
    <col min="11276" max="11276" width="12.7109375" customWidth="1"/>
    <col min="11277" max="11277" width="10.7109375" customWidth="1"/>
    <col min="11278" max="11278" width="0" hidden="1" customWidth="1"/>
    <col min="11279" max="11279" width="12.140625" customWidth="1"/>
    <col min="11530" max="11530" width="7" customWidth="1"/>
    <col min="11531" max="11531" width="60.42578125" customWidth="1"/>
    <col min="11532" max="11532" width="12.7109375" customWidth="1"/>
    <col min="11533" max="11533" width="10.7109375" customWidth="1"/>
    <col min="11534" max="11534" width="0" hidden="1" customWidth="1"/>
    <col min="11535" max="11535" width="12.140625" customWidth="1"/>
    <col min="11786" max="11786" width="7" customWidth="1"/>
    <col min="11787" max="11787" width="60.42578125" customWidth="1"/>
    <col min="11788" max="11788" width="12.7109375" customWidth="1"/>
    <col min="11789" max="11789" width="10.7109375" customWidth="1"/>
    <col min="11790" max="11790" width="0" hidden="1" customWidth="1"/>
    <col min="11791" max="11791" width="12.140625" customWidth="1"/>
    <col min="12042" max="12042" width="7" customWidth="1"/>
    <col min="12043" max="12043" width="60.42578125" customWidth="1"/>
    <col min="12044" max="12044" width="12.7109375" customWidth="1"/>
    <col min="12045" max="12045" width="10.7109375" customWidth="1"/>
    <col min="12046" max="12046" width="0" hidden="1" customWidth="1"/>
    <col min="12047" max="12047" width="12.140625" customWidth="1"/>
    <col min="12298" max="12298" width="7" customWidth="1"/>
    <col min="12299" max="12299" width="60.42578125" customWidth="1"/>
    <col min="12300" max="12300" width="12.7109375" customWidth="1"/>
    <col min="12301" max="12301" width="10.7109375" customWidth="1"/>
    <col min="12302" max="12302" width="0" hidden="1" customWidth="1"/>
    <col min="12303" max="12303" width="12.140625" customWidth="1"/>
    <col min="12554" max="12554" width="7" customWidth="1"/>
    <col min="12555" max="12555" width="60.42578125" customWidth="1"/>
    <col min="12556" max="12556" width="12.7109375" customWidth="1"/>
    <col min="12557" max="12557" width="10.7109375" customWidth="1"/>
    <col min="12558" max="12558" width="0" hidden="1" customWidth="1"/>
    <col min="12559" max="12559" width="12.140625" customWidth="1"/>
    <col min="12810" max="12810" width="7" customWidth="1"/>
    <col min="12811" max="12811" width="60.42578125" customWidth="1"/>
    <col min="12812" max="12812" width="12.7109375" customWidth="1"/>
    <col min="12813" max="12813" width="10.7109375" customWidth="1"/>
    <col min="12814" max="12814" width="0" hidden="1" customWidth="1"/>
    <col min="12815" max="12815" width="12.140625" customWidth="1"/>
    <col min="13066" max="13066" width="7" customWidth="1"/>
    <col min="13067" max="13067" width="60.42578125" customWidth="1"/>
    <col min="13068" max="13068" width="12.7109375" customWidth="1"/>
    <col min="13069" max="13069" width="10.7109375" customWidth="1"/>
    <col min="13070" max="13070" width="0" hidden="1" customWidth="1"/>
    <col min="13071" max="13071" width="12.140625" customWidth="1"/>
    <col min="13322" max="13322" width="7" customWidth="1"/>
    <col min="13323" max="13323" width="60.42578125" customWidth="1"/>
    <col min="13324" max="13324" width="12.7109375" customWidth="1"/>
    <col min="13325" max="13325" width="10.7109375" customWidth="1"/>
    <col min="13326" max="13326" width="0" hidden="1" customWidth="1"/>
    <col min="13327" max="13327" width="12.140625" customWidth="1"/>
    <col min="13578" max="13578" width="7" customWidth="1"/>
    <col min="13579" max="13579" width="60.42578125" customWidth="1"/>
    <col min="13580" max="13580" width="12.7109375" customWidth="1"/>
    <col min="13581" max="13581" width="10.7109375" customWidth="1"/>
    <col min="13582" max="13582" width="0" hidden="1" customWidth="1"/>
    <col min="13583" max="13583" width="12.140625" customWidth="1"/>
    <col min="13834" max="13834" width="7" customWidth="1"/>
    <col min="13835" max="13835" width="60.42578125" customWidth="1"/>
    <col min="13836" max="13836" width="12.7109375" customWidth="1"/>
    <col min="13837" max="13837" width="10.7109375" customWidth="1"/>
    <col min="13838" max="13838" width="0" hidden="1" customWidth="1"/>
    <col min="13839" max="13839" width="12.140625" customWidth="1"/>
    <col min="14090" max="14090" width="7" customWidth="1"/>
    <col min="14091" max="14091" width="60.42578125" customWidth="1"/>
    <col min="14092" max="14092" width="12.7109375" customWidth="1"/>
    <col min="14093" max="14093" width="10.7109375" customWidth="1"/>
    <col min="14094" max="14094" width="0" hidden="1" customWidth="1"/>
    <col min="14095" max="14095" width="12.140625" customWidth="1"/>
    <col min="14346" max="14346" width="7" customWidth="1"/>
    <col min="14347" max="14347" width="60.42578125" customWidth="1"/>
    <col min="14348" max="14348" width="12.7109375" customWidth="1"/>
    <col min="14349" max="14349" width="10.7109375" customWidth="1"/>
    <col min="14350" max="14350" width="0" hidden="1" customWidth="1"/>
    <col min="14351" max="14351" width="12.140625" customWidth="1"/>
    <col min="14602" max="14602" width="7" customWidth="1"/>
    <col min="14603" max="14603" width="60.42578125" customWidth="1"/>
    <col min="14604" max="14604" width="12.7109375" customWidth="1"/>
    <col min="14605" max="14605" width="10.7109375" customWidth="1"/>
    <col min="14606" max="14606" width="0" hidden="1" customWidth="1"/>
    <col min="14607" max="14607" width="12.140625" customWidth="1"/>
    <col min="14858" max="14858" width="7" customWidth="1"/>
    <col min="14859" max="14859" width="60.42578125" customWidth="1"/>
    <col min="14860" max="14860" width="12.7109375" customWidth="1"/>
    <col min="14861" max="14861" width="10.7109375" customWidth="1"/>
    <col min="14862" max="14862" width="0" hidden="1" customWidth="1"/>
    <col min="14863" max="14863" width="12.140625" customWidth="1"/>
    <col min="15114" max="15114" width="7" customWidth="1"/>
    <col min="15115" max="15115" width="60.42578125" customWidth="1"/>
    <col min="15116" max="15116" width="12.7109375" customWidth="1"/>
    <col min="15117" max="15117" width="10.7109375" customWidth="1"/>
    <col min="15118" max="15118" width="0" hidden="1" customWidth="1"/>
    <col min="15119" max="15119" width="12.140625" customWidth="1"/>
    <col min="15370" max="15370" width="7" customWidth="1"/>
    <col min="15371" max="15371" width="60.42578125" customWidth="1"/>
    <col min="15372" max="15372" width="12.7109375" customWidth="1"/>
    <col min="15373" max="15373" width="10.7109375" customWidth="1"/>
    <col min="15374" max="15374" width="0" hidden="1" customWidth="1"/>
    <col min="15375" max="15375" width="12.140625" customWidth="1"/>
    <col min="15626" max="15626" width="7" customWidth="1"/>
    <col min="15627" max="15627" width="60.42578125" customWidth="1"/>
    <col min="15628" max="15628" width="12.7109375" customWidth="1"/>
    <col min="15629" max="15629" width="10.7109375" customWidth="1"/>
    <col min="15630" max="15630" width="0" hidden="1" customWidth="1"/>
    <col min="15631" max="15631" width="12.140625" customWidth="1"/>
    <col min="15882" max="15882" width="7" customWidth="1"/>
    <col min="15883" max="15883" width="60.42578125" customWidth="1"/>
    <col min="15884" max="15884" width="12.7109375" customWidth="1"/>
    <col min="15885" max="15885" width="10.7109375" customWidth="1"/>
    <col min="15886" max="15886" width="0" hidden="1" customWidth="1"/>
    <col min="15887" max="15887" width="12.140625" customWidth="1"/>
    <col min="16138" max="16138" width="7" customWidth="1"/>
    <col min="16139" max="16139" width="60.42578125" customWidth="1"/>
    <col min="16140" max="16140" width="12.7109375" customWidth="1"/>
    <col min="16141" max="16141" width="10.7109375" customWidth="1"/>
    <col min="16142" max="16142" width="0" hidden="1" customWidth="1"/>
    <col min="16143" max="16143" width="12.140625" customWidth="1"/>
  </cols>
  <sheetData>
    <row r="1" spans="1:15" ht="63.75" x14ac:dyDescent="0.2">
      <c r="A1" s="182" t="s">
        <v>0</v>
      </c>
      <c r="B1" s="183" t="s">
        <v>243</v>
      </c>
      <c r="C1" s="185" t="s">
        <v>342</v>
      </c>
      <c r="D1" s="581" t="s">
        <v>350</v>
      </c>
      <c r="E1" s="581" t="s">
        <v>394</v>
      </c>
      <c r="F1" s="581" t="s">
        <v>402</v>
      </c>
      <c r="G1" s="581" t="s">
        <v>410</v>
      </c>
      <c r="H1" s="581" t="s">
        <v>343</v>
      </c>
      <c r="I1" s="581" t="s">
        <v>344</v>
      </c>
      <c r="J1" s="581" t="s">
        <v>403</v>
      </c>
      <c r="K1" s="581" t="s">
        <v>411</v>
      </c>
      <c r="L1" s="581" t="s">
        <v>351</v>
      </c>
      <c r="M1" s="581" t="s">
        <v>352</v>
      </c>
      <c r="N1" s="581" t="s">
        <v>412</v>
      </c>
      <c r="O1" s="186" t="s">
        <v>345</v>
      </c>
    </row>
    <row r="2" spans="1:15" ht="13.5" thickBot="1" x14ac:dyDescent="0.25">
      <c r="A2" s="187"/>
      <c r="B2" s="2"/>
      <c r="C2" s="3"/>
      <c r="D2" s="582"/>
      <c r="E2" s="582"/>
      <c r="F2" s="582"/>
      <c r="G2" s="582"/>
      <c r="H2" s="582"/>
      <c r="I2" s="582"/>
      <c r="J2" s="582"/>
      <c r="K2" s="582"/>
      <c r="L2" s="582"/>
      <c r="M2" s="582"/>
      <c r="N2" s="582"/>
      <c r="O2" s="188"/>
    </row>
    <row r="3" spans="1:15" ht="14.25" thickBot="1" x14ac:dyDescent="0.3">
      <c r="A3" s="151" t="s">
        <v>38</v>
      </c>
      <c r="B3" s="152" t="s">
        <v>194</v>
      </c>
      <c r="C3" s="149">
        <f t="shared" ref="C3:O3" si="0">C4+C5+C6+C7+C8+C9+C10+C11+C12</f>
        <v>0</v>
      </c>
      <c r="D3" s="149"/>
      <c r="E3" s="149"/>
      <c r="F3" s="149"/>
      <c r="G3" s="149"/>
      <c r="H3" s="149">
        <f t="shared" si="0"/>
        <v>0</v>
      </c>
      <c r="I3" s="149"/>
      <c r="J3" s="149"/>
      <c r="K3" s="149"/>
      <c r="L3" s="149">
        <f t="shared" si="0"/>
        <v>0</v>
      </c>
      <c r="M3" s="618"/>
      <c r="N3" s="618"/>
      <c r="O3" s="150">
        <f t="shared" si="0"/>
        <v>0</v>
      </c>
    </row>
    <row r="4" spans="1:15" x14ac:dyDescent="0.2">
      <c r="A4" s="194" t="s">
        <v>3</v>
      </c>
      <c r="B4" s="12" t="s">
        <v>195</v>
      </c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>
        <v>0</v>
      </c>
    </row>
    <row r="5" spans="1:15" x14ac:dyDescent="0.2">
      <c r="A5" s="194" t="s">
        <v>5</v>
      </c>
      <c r="B5" s="12" t="s">
        <v>143</v>
      </c>
      <c r="C5" s="254"/>
      <c r="D5" s="254"/>
      <c r="E5" s="254"/>
      <c r="F5" s="254"/>
      <c r="G5" s="254"/>
      <c r="H5" s="583"/>
      <c r="I5" s="583"/>
      <c r="J5" s="583"/>
      <c r="K5" s="583"/>
      <c r="L5" s="583"/>
      <c r="M5" s="254"/>
      <c r="N5" s="254"/>
      <c r="O5" s="254">
        <v>0</v>
      </c>
    </row>
    <row r="6" spans="1:15" x14ac:dyDescent="0.2">
      <c r="A6" s="194" t="s">
        <v>266</v>
      </c>
      <c r="B6" s="12" t="s">
        <v>144</v>
      </c>
      <c r="C6" s="254"/>
      <c r="D6" s="254"/>
      <c r="E6" s="254"/>
      <c r="F6" s="254"/>
      <c r="G6" s="254"/>
      <c r="H6" s="583"/>
      <c r="I6" s="583"/>
      <c r="J6" s="583"/>
      <c r="K6" s="583"/>
      <c r="L6" s="583"/>
      <c r="M6" s="254"/>
      <c r="N6" s="254"/>
      <c r="O6" s="254">
        <v>0</v>
      </c>
    </row>
    <row r="7" spans="1:15" x14ac:dyDescent="0.2">
      <c r="A7" s="194" t="s">
        <v>295</v>
      </c>
      <c r="B7" s="12" t="s">
        <v>196</v>
      </c>
      <c r="C7" s="254"/>
      <c r="D7" s="254"/>
      <c r="E7" s="254"/>
      <c r="F7" s="254"/>
      <c r="G7" s="254"/>
      <c r="H7" s="583"/>
      <c r="I7" s="583"/>
      <c r="J7" s="583"/>
      <c r="K7" s="583"/>
      <c r="L7" s="583"/>
      <c r="M7" s="254"/>
      <c r="N7" s="254"/>
      <c r="O7" s="254">
        <v>0</v>
      </c>
    </row>
    <row r="8" spans="1:15" x14ac:dyDescent="0.2">
      <c r="A8" s="195" t="s">
        <v>296</v>
      </c>
      <c r="B8" s="12" t="s">
        <v>147</v>
      </c>
      <c r="C8" s="22"/>
      <c r="D8" s="22"/>
      <c r="E8" s="22"/>
      <c r="F8" s="22"/>
      <c r="G8" s="22"/>
      <c r="H8" s="252"/>
      <c r="I8" s="252"/>
      <c r="J8" s="252"/>
      <c r="K8" s="252"/>
      <c r="L8" s="252"/>
      <c r="M8" s="22"/>
      <c r="N8" s="22"/>
      <c r="O8" s="254">
        <v>0</v>
      </c>
    </row>
    <row r="9" spans="1:15" x14ac:dyDescent="0.2">
      <c r="A9" s="195" t="s">
        <v>297</v>
      </c>
      <c r="B9" s="12" t="s">
        <v>197</v>
      </c>
      <c r="C9" s="22"/>
      <c r="D9" s="22"/>
      <c r="E9" s="22"/>
      <c r="F9" s="22"/>
      <c r="G9" s="22"/>
      <c r="H9" s="252"/>
      <c r="I9" s="252"/>
      <c r="J9" s="252"/>
      <c r="K9" s="252"/>
      <c r="L9" s="252"/>
      <c r="M9" s="22"/>
      <c r="N9" s="22"/>
      <c r="O9" s="254">
        <v>0</v>
      </c>
    </row>
    <row r="10" spans="1:15" x14ac:dyDescent="0.2">
      <c r="A10" s="195" t="s">
        <v>298</v>
      </c>
      <c r="B10" s="12" t="s">
        <v>198</v>
      </c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2"/>
      <c r="N10" s="22"/>
      <c r="O10" s="254">
        <v>0</v>
      </c>
    </row>
    <row r="11" spans="1:15" x14ac:dyDescent="0.2">
      <c r="A11" s="195" t="s">
        <v>299</v>
      </c>
      <c r="B11" s="12" t="s">
        <v>199</v>
      </c>
      <c r="C11" s="252"/>
      <c r="D11" s="252"/>
      <c r="E11" s="252"/>
      <c r="F11" s="252"/>
      <c r="G11" s="252"/>
      <c r="H11" s="252"/>
      <c r="I11" s="252"/>
      <c r="J11" s="252"/>
      <c r="K11" s="252"/>
      <c r="L11" s="252"/>
      <c r="M11" s="22"/>
      <c r="N11" s="22"/>
      <c r="O11" s="254">
        <v>0</v>
      </c>
    </row>
    <row r="12" spans="1:15" x14ac:dyDescent="0.2">
      <c r="A12" s="195" t="s">
        <v>300</v>
      </c>
      <c r="B12" s="12" t="s">
        <v>200</v>
      </c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2"/>
      <c r="N12" s="22"/>
      <c r="O12" s="254">
        <v>0</v>
      </c>
    </row>
    <row r="13" spans="1:15" x14ac:dyDescent="0.2">
      <c r="A13" s="195" t="s">
        <v>301</v>
      </c>
      <c r="B13" s="12" t="s">
        <v>201</v>
      </c>
      <c r="C13" s="252"/>
      <c r="D13" s="584"/>
      <c r="E13" s="584"/>
      <c r="F13" s="584"/>
      <c r="G13" s="584"/>
      <c r="H13" s="584"/>
      <c r="I13" s="584"/>
      <c r="J13" s="584"/>
      <c r="K13" s="584"/>
      <c r="L13" s="252"/>
      <c r="M13" s="22"/>
      <c r="N13" s="22"/>
      <c r="O13" s="254">
        <v>0</v>
      </c>
    </row>
    <row r="14" spans="1:15" x14ac:dyDescent="0.2">
      <c r="A14" s="195" t="s">
        <v>302</v>
      </c>
      <c r="B14" s="12" t="s">
        <v>202</v>
      </c>
      <c r="C14" s="252"/>
      <c r="D14" s="584"/>
      <c r="E14" s="584"/>
      <c r="F14" s="584"/>
      <c r="G14" s="584"/>
      <c r="H14" s="584"/>
      <c r="I14" s="584"/>
      <c r="J14" s="584"/>
      <c r="K14" s="584"/>
      <c r="L14" s="252"/>
      <c r="M14" s="22"/>
      <c r="N14" s="22"/>
      <c r="O14" s="254">
        <v>0</v>
      </c>
    </row>
    <row r="15" spans="1:15" x14ac:dyDescent="0.2">
      <c r="A15" s="195" t="s">
        <v>303</v>
      </c>
      <c r="B15" s="12" t="s">
        <v>203</v>
      </c>
      <c r="C15" s="252"/>
      <c r="D15" s="584"/>
      <c r="E15" s="584"/>
      <c r="F15" s="584"/>
      <c r="G15" s="584"/>
      <c r="H15" s="584"/>
      <c r="I15" s="584"/>
      <c r="J15" s="584"/>
      <c r="K15" s="584"/>
      <c r="L15" s="252"/>
      <c r="M15" s="22"/>
      <c r="N15" s="22"/>
      <c r="O15" s="254">
        <v>0</v>
      </c>
    </row>
    <row r="16" spans="1:15" x14ac:dyDescent="0.2">
      <c r="A16" s="195" t="s">
        <v>304</v>
      </c>
      <c r="B16" s="12" t="s">
        <v>204</v>
      </c>
      <c r="C16" s="252"/>
      <c r="D16" s="584"/>
      <c r="E16" s="584"/>
      <c r="F16" s="584"/>
      <c r="G16" s="584"/>
      <c r="H16" s="584"/>
      <c r="I16" s="584"/>
      <c r="J16" s="584"/>
      <c r="K16" s="584"/>
      <c r="L16" s="252"/>
      <c r="M16" s="22"/>
      <c r="N16" s="22"/>
      <c r="O16" s="254">
        <v>0</v>
      </c>
    </row>
    <row r="17" spans="1:15" x14ac:dyDescent="0.2">
      <c r="A17" s="195" t="s">
        <v>305</v>
      </c>
      <c r="B17" s="12" t="s">
        <v>205</v>
      </c>
      <c r="C17" s="252"/>
      <c r="D17" s="584"/>
      <c r="E17" s="584"/>
      <c r="F17" s="584"/>
      <c r="G17" s="584"/>
      <c r="H17" s="584"/>
      <c r="I17" s="584"/>
      <c r="J17" s="584"/>
      <c r="K17" s="584"/>
      <c r="L17" s="252"/>
      <c r="M17" s="22"/>
      <c r="N17" s="22"/>
      <c r="O17" s="254">
        <v>0</v>
      </c>
    </row>
    <row r="18" spans="1:15" x14ac:dyDescent="0.2">
      <c r="A18" s="195" t="s">
        <v>306</v>
      </c>
      <c r="B18" s="12" t="s">
        <v>206</v>
      </c>
      <c r="C18" s="252"/>
      <c r="D18" s="584"/>
      <c r="E18" s="584"/>
      <c r="F18" s="584"/>
      <c r="G18" s="584"/>
      <c r="H18" s="584"/>
      <c r="I18" s="584"/>
      <c r="J18" s="584"/>
      <c r="K18" s="584"/>
      <c r="L18" s="252"/>
      <c r="M18" s="22"/>
      <c r="N18" s="22"/>
      <c r="O18" s="254">
        <v>0</v>
      </c>
    </row>
    <row r="19" spans="1:15" ht="13.5" thickBot="1" x14ac:dyDescent="0.25">
      <c r="A19" s="195" t="s">
        <v>307</v>
      </c>
      <c r="B19" s="12" t="s">
        <v>207</v>
      </c>
      <c r="C19" s="252"/>
      <c r="D19" s="584"/>
      <c r="E19" s="584"/>
      <c r="F19" s="584"/>
      <c r="G19" s="584"/>
      <c r="H19" s="584"/>
      <c r="I19" s="584"/>
      <c r="J19" s="584"/>
      <c r="K19" s="584"/>
      <c r="L19" s="615"/>
      <c r="M19" s="22"/>
      <c r="N19" s="22"/>
      <c r="O19" s="254">
        <v>0</v>
      </c>
    </row>
    <row r="20" spans="1:15" ht="13.5" thickBot="1" x14ac:dyDescent="0.25">
      <c r="A20" s="180" t="s">
        <v>17</v>
      </c>
      <c r="B20" s="148" t="s">
        <v>184</v>
      </c>
      <c r="C20" s="256">
        <f t="shared" ref="C20:O20" si="1">C21+C29</f>
        <v>0</v>
      </c>
      <c r="D20" s="256"/>
      <c r="E20" s="256"/>
      <c r="F20" s="256"/>
      <c r="G20" s="256"/>
      <c r="H20" s="256">
        <f t="shared" si="1"/>
        <v>0</v>
      </c>
      <c r="I20" s="256"/>
      <c r="J20" s="256"/>
      <c r="K20" s="256"/>
      <c r="L20" s="256">
        <f t="shared" si="1"/>
        <v>0</v>
      </c>
      <c r="M20" s="619"/>
      <c r="N20" s="619"/>
      <c r="O20" s="271">
        <f t="shared" si="1"/>
        <v>0</v>
      </c>
    </row>
    <row r="21" spans="1:15" x14ac:dyDescent="0.2">
      <c r="A21" s="195">
        <v>2.1</v>
      </c>
      <c r="B21" s="11" t="s">
        <v>26</v>
      </c>
      <c r="C21" s="7">
        <f>C22+C23+C24+C25+C26+C27</f>
        <v>0</v>
      </c>
      <c r="D21" s="7"/>
      <c r="E21" s="7"/>
      <c r="F21" s="7"/>
      <c r="G21" s="7"/>
      <c r="H21" s="7">
        <f t="shared" ref="H21:L21" si="2">H22+H23+H24+H25+H26+H27</f>
        <v>0</v>
      </c>
      <c r="I21" s="7"/>
      <c r="J21" s="7"/>
      <c r="K21" s="7"/>
      <c r="L21" s="7">
        <f t="shared" si="2"/>
        <v>0</v>
      </c>
      <c r="M21" s="7"/>
      <c r="N21" s="7"/>
      <c r="O21" s="7">
        <f>SUM(C21:L21)</f>
        <v>0</v>
      </c>
    </row>
    <row r="22" spans="1:15" x14ac:dyDescent="0.2">
      <c r="A22" s="197" t="s">
        <v>20</v>
      </c>
      <c r="B22" s="17" t="s">
        <v>27</v>
      </c>
      <c r="C22" s="19"/>
      <c r="D22" s="585"/>
      <c r="E22" s="585"/>
      <c r="F22" s="585"/>
      <c r="G22" s="585"/>
      <c r="H22" s="585"/>
      <c r="I22" s="585"/>
      <c r="J22" s="585"/>
      <c r="K22" s="585"/>
      <c r="L22" s="585"/>
      <c r="M22" s="585"/>
      <c r="N22" s="585"/>
      <c r="O22" s="7">
        <f t="shared" ref="O22:O32" si="3">SUM(C22:L22)</f>
        <v>0</v>
      </c>
    </row>
    <row r="23" spans="1:15" x14ac:dyDescent="0.2">
      <c r="A23" s="197" t="s">
        <v>308</v>
      </c>
      <c r="B23" s="17" t="s">
        <v>28</v>
      </c>
      <c r="C23" s="19"/>
      <c r="D23" s="585"/>
      <c r="E23" s="585"/>
      <c r="F23" s="585"/>
      <c r="G23" s="585"/>
      <c r="H23" s="585"/>
      <c r="I23" s="585"/>
      <c r="J23" s="585"/>
      <c r="K23" s="585"/>
      <c r="L23" s="585"/>
      <c r="M23" s="585"/>
      <c r="N23" s="585"/>
      <c r="O23" s="7">
        <f t="shared" si="3"/>
        <v>0</v>
      </c>
    </row>
    <row r="24" spans="1:15" x14ac:dyDescent="0.2">
      <c r="A24" s="197" t="s">
        <v>309</v>
      </c>
      <c r="B24" s="17" t="s">
        <v>29</v>
      </c>
      <c r="C24" s="19"/>
      <c r="D24" s="585"/>
      <c r="E24" s="585"/>
      <c r="F24" s="585"/>
      <c r="G24" s="585"/>
      <c r="H24" s="585"/>
      <c r="I24" s="585"/>
      <c r="J24" s="585"/>
      <c r="K24" s="585"/>
      <c r="L24" s="585"/>
      <c r="M24" s="585"/>
      <c r="N24" s="585"/>
      <c r="O24" s="7">
        <f t="shared" si="3"/>
        <v>0</v>
      </c>
    </row>
    <row r="25" spans="1:15" x14ac:dyDescent="0.2">
      <c r="A25" s="197" t="s">
        <v>309</v>
      </c>
      <c r="B25" s="17" t="s">
        <v>30</v>
      </c>
      <c r="C25" s="19"/>
      <c r="D25" s="585"/>
      <c r="E25" s="585"/>
      <c r="F25" s="585"/>
      <c r="G25" s="585"/>
      <c r="H25" s="585"/>
      <c r="I25" s="585"/>
      <c r="J25" s="585"/>
      <c r="K25" s="585"/>
      <c r="L25" s="585"/>
      <c r="M25" s="585"/>
      <c r="N25" s="585"/>
      <c r="O25" s="7">
        <f t="shared" si="3"/>
        <v>0</v>
      </c>
    </row>
    <row r="26" spans="1:15" x14ac:dyDescent="0.2">
      <c r="A26" s="197" t="s">
        <v>310</v>
      </c>
      <c r="B26" s="17" t="s">
        <v>31</v>
      </c>
      <c r="C26" s="19"/>
      <c r="D26" s="585"/>
      <c r="E26" s="585"/>
      <c r="F26" s="585"/>
      <c r="G26" s="585"/>
      <c r="H26" s="585"/>
      <c r="I26" s="585"/>
      <c r="J26" s="585"/>
      <c r="K26" s="585"/>
      <c r="L26" s="585"/>
      <c r="M26" s="585"/>
      <c r="N26" s="585"/>
      <c r="O26" s="7">
        <f t="shared" si="3"/>
        <v>0</v>
      </c>
    </row>
    <row r="27" spans="1:15" x14ac:dyDescent="0.2">
      <c r="A27" s="197" t="s">
        <v>311</v>
      </c>
      <c r="B27" s="17" t="s">
        <v>32</v>
      </c>
      <c r="C27" s="18"/>
      <c r="D27" s="586"/>
      <c r="E27" s="586"/>
      <c r="F27" s="586"/>
      <c r="G27" s="586"/>
      <c r="H27" s="586"/>
      <c r="I27" s="586"/>
      <c r="J27" s="586"/>
      <c r="K27" s="586"/>
      <c r="L27" s="18"/>
      <c r="M27" s="18"/>
      <c r="N27" s="18"/>
      <c r="O27" s="7">
        <f t="shared" si="3"/>
        <v>0</v>
      </c>
    </row>
    <row r="28" spans="1:15" x14ac:dyDescent="0.2">
      <c r="A28" s="199" t="s">
        <v>312</v>
      </c>
      <c r="B28" s="16" t="s">
        <v>33</v>
      </c>
      <c r="C28" s="21"/>
      <c r="D28" s="21"/>
      <c r="E28" s="21"/>
      <c r="F28" s="21"/>
      <c r="G28" s="21"/>
      <c r="H28" s="19"/>
      <c r="I28" s="19"/>
      <c r="J28" s="19"/>
      <c r="K28" s="19"/>
      <c r="L28" s="19"/>
      <c r="M28" s="19"/>
      <c r="N28" s="19"/>
      <c r="O28" s="7">
        <f t="shared" si="3"/>
        <v>0</v>
      </c>
    </row>
    <row r="29" spans="1:15" x14ac:dyDescent="0.2">
      <c r="A29" s="194">
        <v>2.2000000000000002</v>
      </c>
      <c r="B29" s="12" t="s">
        <v>34</v>
      </c>
      <c r="C29" s="22">
        <f t="shared" ref="C29" si="4">C30+C31</f>
        <v>0</v>
      </c>
      <c r="D29" s="22"/>
      <c r="E29" s="22"/>
      <c r="F29" s="22"/>
      <c r="G29" s="22"/>
      <c r="H29" s="252"/>
      <c r="I29" s="252"/>
      <c r="J29" s="252"/>
      <c r="K29" s="252"/>
      <c r="L29" s="252"/>
      <c r="M29" s="252"/>
      <c r="N29" s="252"/>
      <c r="O29" s="7">
        <f t="shared" si="3"/>
        <v>0</v>
      </c>
    </row>
    <row r="30" spans="1:15" x14ac:dyDescent="0.2">
      <c r="A30" s="199" t="s">
        <v>313</v>
      </c>
      <c r="B30" s="16" t="s">
        <v>35</v>
      </c>
      <c r="C30" s="21"/>
      <c r="D30" s="21"/>
      <c r="E30" s="21"/>
      <c r="F30" s="21"/>
      <c r="G30" s="21"/>
      <c r="H30" s="19"/>
      <c r="I30" s="19"/>
      <c r="J30" s="19"/>
      <c r="K30" s="19"/>
      <c r="L30" s="19"/>
      <c r="M30" s="19"/>
      <c r="N30" s="19"/>
      <c r="O30" s="7">
        <f t="shared" si="3"/>
        <v>0</v>
      </c>
    </row>
    <row r="31" spans="1:15" x14ac:dyDescent="0.2">
      <c r="A31" s="199" t="s">
        <v>314</v>
      </c>
      <c r="B31" s="16" t="s">
        <v>36</v>
      </c>
      <c r="C31" s="21"/>
      <c r="D31" s="21"/>
      <c r="E31" s="21"/>
      <c r="F31" s="21"/>
      <c r="G31" s="21"/>
      <c r="H31" s="19"/>
      <c r="I31" s="19"/>
      <c r="J31" s="19"/>
      <c r="K31" s="19"/>
      <c r="L31" s="19"/>
      <c r="M31" s="19"/>
      <c r="N31" s="19"/>
      <c r="O31" s="7">
        <f t="shared" si="3"/>
        <v>0</v>
      </c>
    </row>
    <row r="32" spans="1:15" ht="13.5" thickBot="1" x14ac:dyDescent="0.25">
      <c r="A32" s="199">
        <v>2.2999999999999998</v>
      </c>
      <c r="B32" s="16" t="s">
        <v>185</v>
      </c>
      <c r="C32" s="21"/>
      <c r="D32" s="21"/>
      <c r="E32" s="21"/>
      <c r="F32" s="21"/>
      <c r="G32" s="21"/>
      <c r="H32" s="587"/>
      <c r="I32" s="587"/>
      <c r="J32" s="587"/>
      <c r="K32" s="587"/>
      <c r="L32" s="587"/>
      <c r="M32" s="19"/>
      <c r="N32" s="19"/>
      <c r="O32" s="7">
        <f t="shared" si="3"/>
        <v>0</v>
      </c>
    </row>
    <row r="33" spans="1:16" ht="13.5" thickBot="1" x14ac:dyDescent="0.25">
      <c r="A33" s="321">
        <v>3</v>
      </c>
      <c r="B33" s="148" t="s">
        <v>18</v>
      </c>
      <c r="C33" s="173">
        <f t="shared" ref="C33:O33" si="5">C34+C38+C39+C40+C41+C42+C43</f>
        <v>51700</v>
      </c>
      <c r="D33" s="173"/>
      <c r="E33" s="173"/>
      <c r="F33" s="173"/>
      <c r="G33" s="173"/>
      <c r="H33" s="173">
        <f t="shared" si="5"/>
        <v>14500</v>
      </c>
      <c r="I33" s="173">
        <f t="shared" si="5"/>
        <v>0</v>
      </c>
      <c r="J33" s="173">
        <f t="shared" si="5"/>
        <v>0</v>
      </c>
      <c r="K33" s="173">
        <f t="shared" si="5"/>
        <v>3450</v>
      </c>
      <c r="L33" s="173">
        <f t="shared" si="5"/>
        <v>850</v>
      </c>
      <c r="M33" s="173">
        <f t="shared" si="5"/>
        <v>0</v>
      </c>
      <c r="N33" s="173">
        <f t="shared" si="5"/>
        <v>0</v>
      </c>
      <c r="O33" s="173">
        <f t="shared" si="5"/>
        <v>70500</v>
      </c>
    </row>
    <row r="34" spans="1:16" x14ac:dyDescent="0.2">
      <c r="A34" s="217">
        <v>3.1</v>
      </c>
      <c r="B34" s="11" t="s">
        <v>19</v>
      </c>
      <c r="C34" s="13">
        <f t="shared" ref="C34:L34" si="6">C35+C36+C37</f>
        <v>0</v>
      </c>
      <c r="D34" s="13"/>
      <c r="E34" s="13"/>
      <c r="F34" s="13"/>
      <c r="G34" s="13"/>
      <c r="H34" s="13">
        <f t="shared" si="6"/>
        <v>14500</v>
      </c>
      <c r="I34" s="13">
        <f t="shared" si="6"/>
        <v>0</v>
      </c>
      <c r="J34" s="13">
        <f t="shared" si="6"/>
        <v>0</v>
      </c>
      <c r="K34" s="13">
        <f t="shared" si="6"/>
        <v>3450</v>
      </c>
      <c r="L34" s="13">
        <f t="shared" si="6"/>
        <v>850</v>
      </c>
      <c r="M34" s="13"/>
      <c r="N34" s="13"/>
      <c r="O34" s="13">
        <f>SUM(C34:L34)</f>
        <v>18800</v>
      </c>
    </row>
    <row r="35" spans="1:16" x14ac:dyDescent="0.2">
      <c r="A35" s="217" t="s">
        <v>186</v>
      </c>
      <c r="B35" s="12" t="s">
        <v>172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6" x14ac:dyDescent="0.2">
      <c r="A36" s="217" t="s">
        <v>315</v>
      </c>
      <c r="B36" s="12" t="s">
        <v>173</v>
      </c>
      <c r="C36" s="15"/>
      <c r="D36" s="588"/>
      <c r="E36" s="588"/>
      <c r="F36" s="588"/>
      <c r="G36" s="588"/>
      <c r="H36" s="588">
        <v>14500</v>
      </c>
      <c r="I36" s="588"/>
      <c r="J36" s="588"/>
      <c r="K36" s="588">
        <v>3450</v>
      </c>
      <c r="L36" s="588">
        <v>850</v>
      </c>
      <c r="M36" s="588"/>
      <c r="N36" s="588"/>
      <c r="O36" s="193">
        <f>SUM(C36:N36)</f>
        <v>18800</v>
      </c>
      <c r="P36" s="30"/>
    </row>
    <row r="37" spans="1:16" x14ac:dyDescent="0.2">
      <c r="A37" s="217" t="s">
        <v>316</v>
      </c>
      <c r="B37" s="12" t="s">
        <v>174</v>
      </c>
      <c r="C37" s="15"/>
      <c r="D37" s="588"/>
      <c r="E37" s="588"/>
      <c r="F37" s="588"/>
      <c r="G37" s="588"/>
      <c r="H37" s="588"/>
      <c r="I37" s="588"/>
      <c r="J37" s="588"/>
      <c r="K37" s="588"/>
      <c r="L37" s="588"/>
      <c r="M37" s="588"/>
      <c r="N37" s="588"/>
      <c r="O37" s="193"/>
    </row>
    <row r="38" spans="1:16" x14ac:dyDescent="0.2">
      <c r="A38" s="217">
        <v>3.2</v>
      </c>
      <c r="B38" s="12" t="s">
        <v>175</v>
      </c>
      <c r="C38" s="15"/>
      <c r="D38" s="588"/>
      <c r="E38" s="588"/>
      <c r="F38" s="588"/>
      <c r="G38" s="588"/>
      <c r="H38" s="588"/>
      <c r="I38" s="588"/>
      <c r="J38" s="588"/>
      <c r="K38" s="588"/>
      <c r="L38" s="588"/>
      <c r="M38" s="588"/>
      <c r="N38" s="588"/>
      <c r="O38" s="193"/>
    </row>
    <row r="39" spans="1:16" x14ac:dyDescent="0.2">
      <c r="A39" s="217">
        <v>3.3</v>
      </c>
      <c r="B39" s="12" t="s">
        <v>176</v>
      </c>
      <c r="C39" s="15">
        <v>44200</v>
      </c>
      <c r="D39" s="588"/>
      <c r="E39" s="588"/>
      <c r="F39" s="588"/>
      <c r="G39" s="588"/>
      <c r="H39" s="588"/>
      <c r="I39" s="588"/>
      <c r="J39" s="588"/>
      <c r="K39" s="588"/>
      <c r="L39" s="588"/>
      <c r="M39" s="588"/>
      <c r="N39" s="588"/>
      <c r="O39" s="193">
        <f>SUM(C39:L39)</f>
        <v>44200</v>
      </c>
    </row>
    <row r="40" spans="1:16" x14ac:dyDescent="0.2">
      <c r="A40" s="217">
        <v>3.4</v>
      </c>
      <c r="B40" s="11" t="s">
        <v>22</v>
      </c>
      <c r="C40" s="13">
        <v>7500</v>
      </c>
      <c r="D40" s="589"/>
      <c r="E40" s="589"/>
      <c r="F40" s="589"/>
      <c r="G40" s="589"/>
      <c r="H40" s="589"/>
      <c r="I40" s="589"/>
      <c r="J40" s="589"/>
      <c r="K40" s="589"/>
      <c r="L40" s="589"/>
      <c r="M40" s="589"/>
      <c r="N40" s="589"/>
      <c r="O40" s="202">
        <f>SUM(C40:L40)</f>
        <v>7500</v>
      </c>
    </row>
    <row r="41" spans="1:16" x14ac:dyDescent="0.2">
      <c r="A41" s="217">
        <v>3.5</v>
      </c>
      <c r="B41" s="11" t="s">
        <v>177</v>
      </c>
      <c r="C41" s="13"/>
      <c r="D41" s="589"/>
      <c r="E41" s="589"/>
      <c r="F41" s="589"/>
      <c r="G41" s="589"/>
      <c r="H41" s="589"/>
      <c r="I41" s="589"/>
      <c r="J41" s="589"/>
      <c r="K41" s="589"/>
      <c r="L41" s="589"/>
      <c r="M41" s="589"/>
      <c r="N41" s="589"/>
      <c r="O41" s="202"/>
    </row>
    <row r="42" spans="1:16" x14ac:dyDescent="0.2">
      <c r="A42" s="217">
        <v>3.6</v>
      </c>
      <c r="B42" s="11" t="s">
        <v>178</v>
      </c>
      <c r="C42" s="13"/>
      <c r="D42" s="589"/>
      <c r="E42" s="589"/>
      <c r="F42" s="589"/>
      <c r="G42" s="589"/>
      <c r="H42" s="589"/>
      <c r="I42" s="589"/>
      <c r="J42" s="589"/>
      <c r="K42" s="589"/>
      <c r="L42" s="589"/>
      <c r="M42" s="589"/>
      <c r="N42" s="589"/>
      <c r="O42" s="202"/>
    </row>
    <row r="43" spans="1:16" x14ac:dyDescent="0.2">
      <c r="A43" s="217">
        <v>3.7</v>
      </c>
      <c r="B43" s="11" t="s">
        <v>179</v>
      </c>
      <c r="C43" s="13"/>
      <c r="D43" s="589"/>
      <c r="E43" s="589"/>
      <c r="F43" s="589"/>
      <c r="G43" s="589"/>
      <c r="H43" s="589"/>
      <c r="I43" s="589"/>
      <c r="J43" s="589"/>
      <c r="K43" s="589"/>
      <c r="L43" s="589"/>
      <c r="M43" s="589"/>
      <c r="N43" s="589"/>
      <c r="O43" s="202"/>
    </row>
    <row r="44" spans="1:16" ht="13.5" x14ac:dyDescent="0.25">
      <c r="A44" s="230" t="s">
        <v>37</v>
      </c>
      <c r="B44" s="94" t="s">
        <v>317</v>
      </c>
      <c r="C44" s="95">
        <f>C3+C20+C33</f>
        <v>51700</v>
      </c>
      <c r="D44" s="95"/>
      <c r="E44" s="95"/>
      <c r="F44" s="95"/>
      <c r="G44" s="95"/>
      <c r="H44" s="95">
        <f t="shared" ref="H44:O44" si="7">H3+H20+H33</f>
        <v>14500</v>
      </c>
      <c r="I44" s="95"/>
      <c r="J44" s="95"/>
      <c r="K44" s="95"/>
      <c r="L44" s="95">
        <f t="shared" si="7"/>
        <v>850</v>
      </c>
      <c r="M44" s="95"/>
      <c r="N44" s="95"/>
      <c r="O44" s="95">
        <f t="shared" si="7"/>
        <v>70500</v>
      </c>
    </row>
    <row r="45" spans="1:16" x14ac:dyDescent="0.2">
      <c r="A45" s="204" t="s">
        <v>145</v>
      </c>
      <c r="B45" s="96" t="s">
        <v>39</v>
      </c>
      <c r="C45" s="97">
        <f>C46+C47</f>
        <v>0</v>
      </c>
      <c r="D45" s="590"/>
      <c r="E45" s="590"/>
      <c r="F45" s="590"/>
      <c r="G45" s="590"/>
      <c r="H45" s="590"/>
      <c r="I45" s="590"/>
      <c r="J45" s="590"/>
      <c r="K45" s="590"/>
      <c r="L45" s="590"/>
      <c r="M45" s="590"/>
      <c r="N45" s="590"/>
      <c r="O45" s="205">
        <f>O46+O47</f>
        <v>0</v>
      </c>
    </row>
    <row r="46" spans="1:16" x14ac:dyDescent="0.2">
      <c r="A46" s="206">
        <v>4.0999999999999996</v>
      </c>
      <c r="B46" s="12" t="s">
        <v>40</v>
      </c>
      <c r="C46" s="23">
        <v>0</v>
      </c>
      <c r="D46" s="591"/>
      <c r="E46" s="591"/>
      <c r="F46" s="591"/>
      <c r="G46" s="591"/>
      <c r="H46" s="591"/>
      <c r="I46" s="591"/>
      <c r="J46" s="591"/>
      <c r="K46" s="591"/>
      <c r="L46" s="591"/>
      <c r="M46" s="591"/>
      <c r="N46" s="591"/>
      <c r="O46" s="125">
        <v>0</v>
      </c>
    </row>
    <row r="47" spans="1:16" x14ac:dyDescent="0.2">
      <c r="A47" s="195">
        <v>4.2</v>
      </c>
      <c r="B47" s="695" t="s">
        <v>41</v>
      </c>
      <c r="C47" s="7">
        <f>C48+C51+C52</f>
        <v>0</v>
      </c>
      <c r="D47" s="592"/>
      <c r="E47" s="592"/>
      <c r="F47" s="592"/>
      <c r="G47" s="592"/>
      <c r="H47" s="592"/>
      <c r="I47" s="592"/>
      <c r="J47" s="592"/>
      <c r="K47" s="592"/>
      <c r="L47" s="592"/>
      <c r="M47" s="592"/>
      <c r="N47" s="592"/>
      <c r="O47" s="192">
        <f>O48+O51+O52</f>
        <v>0</v>
      </c>
    </row>
    <row r="48" spans="1:16" x14ac:dyDescent="0.2">
      <c r="A48" s="195">
        <v>4.3</v>
      </c>
      <c r="B48" s="12" t="s">
        <v>42</v>
      </c>
      <c r="C48" s="7">
        <f>C49+C50</f>
        <v>0</v>
      </c>
      <c r="D48" s="592"/>
      <c r="E48" s="592"/>
      <c r="F48" s="592"/>
      <c r="G48" s="592"/>
      <c r="H48" s="592"/>
      <c r="I48" s="592"/>
      <c r="J48" s="592"/>
      <c r="K48" s="592"/>
      <c r="L48" s="592"/>
      <c r="M48" s="592"/>
      <c r="N48" s="592"/>
      <c r="O48" s="192">
        <f>O49+O50</f>
        <v>0</v>
      </c>
    </row>
    <row r="49" spans="1:16" x14ac:dyDescent="0.2">
      <c r="A49" s="195" t="s">
        <v>279</v>
      </c>
      <c r="B49" s="12" t="s">
        <v>43</v>
      </c>
      <c r="C49" s="7">
        <v>0</v>
      </c>
      <c r="D49" s="592"/>
      <c r="E49" s="592"/>
      <c r="F49" s="592"/>
      <c r="G49" s="592"/>
      <c r="H49" s="592"/>
      <c r="I49" s="592"/>
      <c r="J49" s="592"/>
      <c r="K49" s="592"/>
      <c r="L49" s="592"/>
      <c r="M49" s="592"/>
      <c r="N49" s="592"/>
      <c r="O49" s="192">
        <v>0</v>
      </c>
    </row>
    <row r="50" spans="1:16" x14ac:dyDescent="0.2">
      <c r="A50" s="195" t="s">
        <v>280</v>
      </c>
      <c r="B50" s="12" t="s">
        <v>44</v>
      </c>
      <c r="C50" s="7">
        <v>0</v>
      </c>
      <c r="D50" s="592"/>
      <c r="E50" s="592"/>
      <c r="F50" s="592"/>
      <c r="G50" s="592"/>
      <c r="H50" s="592"/>
      <c r="I50" s="592"/>
      <c r="J50" s="592"/>
      <c r="K50" s="592"/>
      <c r="L50" s="592"/>
      <c r="M50" s="592"/>
      <c r="N50" s="592"/>
      <c r="O50" s="192">
        <v>0</v>
      </c>
    </row>
    <row r="51" spans="1:16" x14ac:dyDescent="0.2">
      <c r="A51" s="195">
        <v>4.4000000000000004</v>
      </c>
      <c r="B51" s="12" t="s">
        <v>45</v>
      </c>
      <c r="C51" s="7">
        <v>0</v>
      </c>
      <c r="D51" s="592"/>
      <c r="E51" s="592"/>
      <c r="F51" s="592"/>
      <c r="G51" s="592"/>
      <c r="H51" s="592"/>
      <c r="I51" s="592"/>
      <c r="J51" s="592"/>
      <c r="K51" s="592"/>
      <c r="L51" s="592"/>
      <c r="M51" s="592"/>
      <c r="N51" s="592"/>
      <c r="O51" s="192">
        <v>0</v>
      </c>
    </row>
    <row r="52" spans="1:16" ht="12.75" customHeight="1" x14ac:dyDescent="0.2">
      <c r="A52" s="207">
        <v>4.5</v>
      </c>
      <c r="B52" s="24" t="s">
        <v>46</v>
      </c>
      <c r="C52" s="9">
        <v>0</v>
      </c>
      <c r="D52" s="592"/>
      <c r="E52" s="592"/>
      <c r="F52" s="592"/>
      <c r="G52" s="592"/>
      <c r="H52" s="592"/>
      <c r="I52" s="592"/>
      <c r="J52" s="592"/>
      <c r="K52" s="592"/>
      <c r="L52" s="592"/>
      <c r="M52" s="592"/>
      <c r="N52" s="592"/>
      <c r="O52" s="192">
        <v>0</v>
      </c>
    </row>
    <row r="53" spans="1:16" x14ac:dyDescent="0.2">
      <c r="A53" s="204" t="s">
        <v>146</v>
      </c>
      <c r="B53" s="98" t="s">
        <v>208</v>
      </c>
      <c r="C53" s="31">
        <f t="shared" ref="C53:O53" si="8">C54</f>
        <v>0</v>
      </c>
      <c r="D53" s="31"/>
      <c r="E53" s="31"/>
      <c r="F53" s="31"/>
      <c r="G53" s="31"/>
      <c r="H53" s="31">
        <f t="shared" si="8"/>
        <v>0</v>
      </c>
      <c r="I53" s="31"/>
      <c r="J53" s="31"/>
      <c r="K53" s="31"/>
      <c r="L53" s="31">
        <f t="shared" si="8"/>
        <v>0</v>
      </c>
      <c r="M53" s="620"/>
      <c r="N53" s="620"/>
      <c r="O53" s="208">
        <f t="shared" si="8"/>
        <v>0</v>
      </c>
    </row>
    <row r="54" spans="1:16" x14ac:dyDescent="0.2">
      <c r="A54" s="209">
        <v>5.0999999999999996</v>
      </c>
      <c r="B54" s="4" t="s">
        <v>209</v>
      </c>
      <c r="C54" s="5">
        <f>C55+C56</f>
        <v>0</v>
      </c>
      <c r="D54" s="5"/>
      <c r="E54" s="5"/>
      <c r="F54" s="5"/>
      <c r="G54" s="5"/>
      <c r="H54" s="5">
        <f t="shared" ref="H54:L54" si="9">H55+H56</f>
        <v>0</v>
      </c>
      <c r="I54" s="5"/>
      <c r="J54" s="5"/>
      <c r="K54" s="5"/>
      <c r="L54" s="5">
        <f t="shared" si="9"/>
        <v>0</v>
      </c>
      <c r="M54" s="5"/>
      <c r="N54" s="5"/>
      <c r="O54" s="5">
        <f>SUM(C54:L54)</f>
        <v>0</v>
      </c>
      <c r="P54" s="30"/>
    </row>
    <row r="55" spans="1:16" x14ac:dyDescent="0.2">
      <c r="A55" s="209">
        <v>5.2</v>
      </c>
      <c r="B55" s="4" t="s">
        <v>210</v>
      </c>
      <c r="C55" s="15"/>
      <c r="D55" s="588"/>
      <c r="E55" s="588"/>
      <c r="F55" s="588"/>
      <c r="G55" s="588"/>
      <c r="H55" s="588"/>
      <c r="I55" s="588"/>
      <c r="J55" s="588"/>
      <c r="K55" s="588"/>
      <c r="L55" s="588"/>
      <c r="M55" s="588"/>
      <c r="N55" s="588"/>
      <c r="O55" s="210"/>
    </row>
    <row r="56" spans="1:16" ht="12" customHeight="1" x14ac:dyDescent="0.2">
      <c r="A56" s="209">
        <v>5.3</v>
      </c>
      <c r="B56" s="4" t="s">
        <v>211</v>
      </c>
      <c r="C56" s="15">
        <f t="shared" ref="C56" si="10">C57+C58+C59+C60</f>
        <v>0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>
        <f>SUM(C56:L56)</f>
        <v>0</v>
      </c>
    </row>
    <row r="57" spans="1:16" x14ac:dyDescent="0.2">
      <c r="A57" s="211" t="s">
        <v>258</v>
      </c>
      <c r="B57" s="27" t="s">
        <v>212</v>
      </c>
      <c r="C57" s="15"/>
      <c r="D57" s="588"/>
      <c r="E57" s="588"/>
      <c r="F57" s="588"/>
      <c r="G57" s="588"/>
      <c r="H57" s="588"/>
      <c r="I57" s="588"/>
      <c r="J57" s="588"/>
      <c r="K57" s="588"/>
      <c r="L57" s="588"/>
      <c r="M57" s="588"/>
      <c r="N57" s="588"/>
      <c r="O57" s="192"/>
    </row>
    <row r="58" spans="1:16" x14ac:dyDescent="0.2">
      <c r="A58" s="209" t="s">
        <v>259</v>
      </c>
      <c r="B58" s="4" t="s">
        <v>203</v>
      </c>
      <c r="C58" s="15"/>
      <c r="D58" s="588"/>
      <c r="E58" s="588"/>
      <c r="F58" s="588"/>
      <c r="G58" s="588"/>
      <c r="H58" s="588"/>
      <c r="I58" s="588"/>
      <c r="J58" s="588"/>
      <c r="K58" s="588"/>
      <c r="L58" s="588"/>
      <c r="M58" s="588"/>
      <c r="N58" s="588"/>
      <c r="O58" s="212">
        <v>0</v>
      </c>
    </row>
    <row r="59" spans="1:16" x14ac:dyDescent="0.2">
      <c r="A59" s="209" t="s">
        <v>318</v>
      </c>
      <c r="B59" s="4" t="s">
        <v>213</v>
      </c>
      <c r="C59" s="15"/>
      <c r="D59" s="588"/>
      <c r="E59" s="588"/>
      <c r="F59" s="588"/>
      <c r="G59" s="588"/>
      <c r="H59" s="588"/>
      <c r="I59" s="588"/>
      <c r="J59" s="588"/>
      <c r="K59" s="588"/>
      <c r="L59" s="588"/>
      <c r="M59" s="588"/>
      <c r="N59" s="588"/>
      <c r="O59" s="212">
        <v>0</v>
      </c>
    </row>
    <row r="60" spans="1:16" ht="13.5" thickBot="1" x14ac:dyDescent="0.25">
      <c r="A60" s="209" t="s">
        <v>319</v>
      </c>
      <c r="B60" s="4" t="s">
        <v>214</v>
      </c>
      <c r="C60" s="15"/>
      <c r="D60" s="588"/>
      <c r="E60" s="588"/>
      <c r="F60" s="588"/>
      <c r="G60" s="588"/>
      <c r="H60" s="588"/>
      <c r="I60" s="588"/>
      <c r="J60" s="588"/>
      <c r="K60" s="588"/>
      <c r="L60" s="588"/>
      <c r="M60" s="588"/>
      <c r="N60" s="588"/>
      <c r="O60" s="210"/>
    </row>
    <row r="61" spans="1:16" ht="13.5" thickBot="1" x14ac:dyDescent="0.25">
      <c r="A61" s="162" t="s">
        <v>148</v>
      </c>
      <c r="B61" s="155" t="s">
        <v>215</v>
      </c>
      <c r="C61" s="153">
        <f t="shared" ref="C61:O61" si="11">C62+C63+C64+C65</f>
        <v>0</v>
      </c>
      <c r="D61" s="153"/>
      <c r="E61" s="153"/>
      <c r="F61" s="153"/>
      <c r="G61" s="153"/>
      <c r="H61" s="153">
        <f t="shared" si="11"/>
        <v>0</v>
      </c>
      <c r="I61" s="153"/>
      <c r="J61" s="153"/>
      <c r="K61" s="153"/>
      <c r="L61" s="153">
        <f t="shared" si="11"/>
        <v>0</v>
      </c>
      <c r="M61" s="621"/>
      <c r="N61" s="621"/>
      <c r="O61" s="154">
        <f t="shared" si="11"/>
        <v>0</v>
      </c>
    </row>
    <row r="62" spans="1:16" x14ac:dyDescent="0.2">
      <c r="A62" s="209">
        <v>6.1</v>
      </c>
      <c r="B62" s="4" t="s">
        <v>216</v>
      </c>
      <c r="C62" s="15"/>
      <c r="D62" s="588"/>
      <c r="E62" s="588"/>
      <c r="F62" s="588"/>
      <c r="G62" s="588"/>
      <c r="H62" s="588"/>
      <c r="I62" s="588"/>
      <c r="J62" s="588"/>
      <c r="K62" s="588"/>
      <c r="L62" s="588"/>
      <c r="M62" s="588"/>
      <c r="N62" s="588"/>
      <c r="O62" s="212"/>
    </row>
    <row r="63" spans="1:16" x14ac:dyDescent="0.2">
      <c r="A63" s="209">
        <v>6.2</v>
      </c>
      <c r="B63" s="4" t="s">
        <v>217</v>
      </c>
      <c r="C63" s="6"/>
      <c r="D63" s="594"/>
      <c r="E63" s="594"/>
      <c r="F63" s="594"/>
      <c r="G63" s="594"/>
      <c r="H63" s="594"/>
      <c r="I63" s="594"/>
      <c r="J63" s="594"/>
      <c r="K63" s="594"/>
      <c r="L63" s="594"/>
      <c r="M63" s="594"/>
      <c r="N63" s="594"/>
      <c r="O63" s="192"/>
    </row>
    <row r="64" spans="1:16" x14ac:dyDescent="0.2">
      <c r="A64" s="209">
        <v>6.3</v>
      </c>
      <c r="B64" s="4" t="s">
        <v>218</v>
      </c>
      <c r="C64" s="6"/>
      <c r="D64" s="594"/>
      <c r="E64" s="594"/>
      <c r="F64" s="594"/>
      <c r="G64" s="594"/>
      <c r="H64" s="594"/>
      <c r="I64" s="594"/>
      <c r="J64" s="594"/>
      <c r="K64" s="594"/>
      <c r="L64" s="594"/>
      <c r="M64" s="594"/>
      <c r="N64" s="594"/>
      <c r="O64" s="192"/>
    </row>
    <row r="65" spans="1:16" ht="13.5" thickBot="1" x14ac:dyDescent="0.25">
      <c r="A65" s="209">
        <v>6.4</v>
      </c>
      <c r="B65" s="4" t="s">
        <v>219</v>
      </c>
      <c r="C65" s="6"/>
      <c r="D65" s="594"/>
      <c r="E65" s="594"/>
      <c r="F65" s="594"/>
      <c r="G65" s="594"/>
      <c r="H65" s="594"/>
      <c r="I65" s="594"/>
      <c r="J65" s="594"/>
      <c r="K65" s="594"/>
      <c r="L65" s="594"/>
      <c r="M65" s="594"/>
      <c r="N65" s="594"/>
      <c r="O65" s="192"/>
    </row>
    <row r="66" spans="1:16" ht="13.5" thickBot="1" x14ac:dyDescent="0.25">
      <c r="A66" s="162" t="s">
        <v>149</v>
      </c>
      <c r="B66" s="155" t="s">
        <v>220</v>
      </c>
      <c r="C66" s="257">
        <f t="shared" ref="C66:O66" si="12">C67+C68+C69</f>
        <v>0</v>
      </c>
      <c r="D66" s="257"/>
      <c r="E66" s="257"/>
      <c r="F66" s="257"/>
      <c r="G66" s="257"/>
      <c r="H66" s="257">
        <f t="shared" si="12"/>
        <v>0</v>
      </c>
      <c r="I66" s="257"/>
      <c r="J66" s="257"/>
      <c r="K66" s="257"/>
      <c r="L66" s="257">
        <f t="shared" si="12"/>
        <v>0</v>
      </c>
      <c r="M66" s="622"/>
      <c r="N66" s="622"/>
      <c r="O66" s="595">
        <f t="shared" si="12"/>
        <v>0</v>
      </c>
    </row>
    <row r="67" spans="1:16" x14ac:dyDescent="0.2">
      <c r="A67" s="209">
        <v>7.1</v>
      </c>
      <c r="B67" s="4" t="s">
        <v>221</v>
      </c>
      <c r="C67" s="6"/>
      <c r="D67" s="594"/>
      <c r="E67" s="594"/>
      <c r="F67" s="594"/>
      <c r="G67" s="594"/>
      <c r="H67" s="594"/>
      <c r="I67" s="594"/>
      <c r="J67" s="594"/>
      <c r="K67" s="594"/>
      <c r="L67" s="594"/>
      <c r="M67" s="594"/>
      <c r="N67" s="594"/>
      <c r="O67" s="213"/>
    </row>
    <row r="68" spans="1:16" x14ac:dyDescent="0.2">
      <c r="A68" s="209">
        <v>7.2</v>
      </c>
      <c r="B68" s="4" t="s">
        <v>222</v>
      </c>
      <c r="C68" s="6"/>
      <c r="D68" s="594"/>
      <c r="E68" s="594"/>
      <c r="F68" s="594"/>
      <c r="G68" s="594"/>
      <c r="H68" s="594"/>
      <c r="I68" s="594"/>
      <c r="J68" s="594"/>
      <c r="K68" s="594"/>
      <c r="L68" s="594"/>
      <c r="M68" s="594"/>
      <c r="N68" s="594"/>
      <c r="O68" s="192"/>
    </row>
    <row r="69" spans="1:16" ht="13.5" thickBot="1" x14ac:dyDescent="0.25">
      <c r="A69" s="209">
        <v>7.3</v>
      </c>
      <c r="B69" s="4" t="s">
        <v>223</v>
      </c>
      <c r="C69" s="6"/>
      <c r="D69" s="594"/>
      <c r="E69" s="594"/>
      <c r="F69" s="594"/>
      <c r="G69" s="594"/>
      <c r="H69" s="594"/>
      <c r="I69" s="594"/>
      <c r="J69" s="594"/>
      <c r="K69" s="594"/>
      <c r="L69" s="594"/>
      <c r="M69" s="594"/>
      <c r="N69" s="594"/>
      <c r="O69" s="214"/>
    </row>
    <row r="70" spans="1:16" ht="14.25" thickBot="1" x14ac:dyDescent="0.3">
      <c r="A70" s="157" t="s">
        <v>47</v>
      </c>
      <c r="B70" s="156" t="s">
        <v>320</v>
      </c>
      <c r="C70" s="158">
        <f t="shared" ref="C70:O70" si="13">C45+C53+C61+C66</f>
        <v>0</v>
      </c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>
        <f t="shared" si="13"/>
        <v>0</v>
      </c>
    </row>
    <row r="71" spans="1:16" ht="14.25" thickBot="1" x14ac:dyDescent="0.3">
      <c r="A71" s="157"/>
      <c r="B71" s="289" t="s">
        <v>154</v>
      </c>
      <c r="C71" s="158">
        <f t="shared" ref="C71:O71" si="14">C44+C70</f>
        <v>51700</v>
      </c>
      <c r="D71" s="158">
        <f t="shared" si="14"/>
        <v>0</v>
      </c>
      <c r="E71" s="158">
        <f t="shared" si="14"/>
        <v>0</v>
      </c>
      <c r="F71" s="158">
        <f t="shared" si="14"/>
        <v>0</v>
      </c>
      <c r="G71" s="158">
        <f t="shared" si="14"/>
        <v>0</v>
      </c>
      <c r="H71" s="158">
        <f t="shared" si="14"/>
        <v>14500</v>
      </c>
      <c r="I71" s="158">
        <f t="shared" si="14"/>
        <v>0</v>
      </c>
      <c r="J71" s="158">
        <f t="shared" si="14"/>
        <v>0</v>
      </c>
      <c r="K71" s="158">
        <f t="shared" si="14"/>
        <v>0</v>
      </c>
      <c r="L71" s="158">
        <f t="shared" si="14"/>
        <v>850</v>
      </c>
      <c r="M71" s="158">
        <f t="shared" si="14"/>
        <v>0</v>
      </c>
      <c r="N71" s="158">
        <f t="shared" si="14"/>
        <v>0</v>
      </c>
      <c r="O71" s="158">
        <f t="shared" si="14"/>
        <v>70500</v>
      </c>
    </row>
    <row r="72" spans="1:16" ht="13.5" thickBot="1" x14ac:dyDescent="0.25">
      <c r="A72" s="258" t="s">
        <v>150</v>
      </c>
      <c r="B72" s="181" t="s">
        <v>224</v>
      </c>
      <c r="C72" s="259">
        <f t="shared" ref="C72:O72" si="15">C73+C74+C75+C76</f>
        <v>3065</v>
      </c>
      <c r="D72" s="259">
        <f t="shared" si="15"/>
        <v>1039</v>
      </c>
      <c r="E72" s="259"/>
      <c r="F72" s="259"/>
      <c r="G72" s="259"/>
      <c r="H72" s="259">
        <f t="shared" si="15"/>
        <v>10370</v>
      </c>
      <c r="I72" s="259">
        <f t="shared" si="15"/>
        <v>-473</v>
      </c>
      <c r="J72" s="259"/>
      <c r="K72" s="259"/>
      <c r="L72" s="259">
        <f t="shared" si="15"/>
        <v>260</v>
      </c>
      <c r="M72" s="259">
        <f t="shared" si="15"/>
        <v>49</v>
      </c>
      <c r="N72" s="623"/>
      <c r="O72" s="272">
        <f t="shared" si="15"/>
        <v>14310</v>
      </c>
    </row>
    <row r="73" spans="1:16" x14ac:dyDescent="0.2">
      <c r="A73" s="195">
        <v>8.1</v>
      </c>
      <c r="B73" s="161" t="s">
        <v>50</v>
      </c>
      <c r="C73" s="7">
        <v>3065</v>
      </c>
      <c r="D73" s="592">
        <v>1039</v>
      </c>
      <c r="E73" s="592"/>
      <c r="F73" s="592"/>
      <c r="G73" s="592"/>
      <c r="H73" s="592">
        <v>10370</v>
      </c>
      <c r="I73" s="592">
        <v>-473</v>
      </c>
      <c r="J73" s="592"/>
      <c r="K73" s="592"/>
      <c r="L73" s="592">
        <v>260</v>
      </c>
      <c r="M73" s="592">
        <v>49</v>
      </c>
      <c r="N73" s="592"/>
      <c r="O73" s="212">
        <f>SUM(C73:M73)</f>
        <v>14310</v>
      </c>
    </row>
    <row r="74" spans="1:16" x14ac:dyDescent="0.2">
      <c r="A74" s="195">
        <v>8.1999999999999993</v>
      </c>
      <c r="B74" s="161" t="s">
        <v>51</v>
      </c>
      <c r="C74" s="15">
        <v>0</v>
      </c>
      <c r="D74" s="588"/>
      <c r="E74" s="588"/>
      <c r="F74" s="588"/>
      <c r="G74" s="588"/>
      <c r="H74" s="588"/>
      <c r="I74" s="588"/>
      <c r="J74" s="588"/>
      <c r="K74" s="588"/>
      <c r="L74" s="588"/>
      <c r="M74" s="588"/>
      <c r="N74" s="588"/>
      <c r="O74" s="193">
        <v>0</v>
      </c>
    </row>
    <row r="75" spans="1:16" x14ac:dyDescent="0.2">
      <c r="A75" s="217">
        <v>8.3000000000000007</v>
      </c>
      <c r="B75" s="161" t="s">
        <v>52</v>
      </c>
      <c r="C75" s="7"/>
      <c r="D75" s="592"/>
      <c r="E75" s="592"/>
      <c r="F75" s="592"/>
      <c r="G75" s="592"/>
      <c r="H75" s="592"/>
      <c r="I75" s="592"/>
      <c r="J75" s="592"/>
      <c r="K75" s="592"/>
      <c r="L75" s="592"/>
      <c r="M75" s="592"/>
      <c r="N75" s="592"/>
      <c r="O75" s="192">
        <v>0</v>
      </c>
    </row>
    <row r="76" spans="1:16" ht="13.5" thickBot="1" x14ac:dyDescent="0.25">
      <c r="A76" s="195">
        <v>8.4</v>
      </c>
      <c r="B76" s="161" t="s">
        <v>53</v>
      </c>
      <c r="C76" s="6"/>
      <c r="D76" s="594"/>
      <c r="E76" s="594"/>
      <c r="F76" s="594"/>
      <c r="G76" s="594"/>
      <c r="H76" s="594"/>
      <c r="I76" s="594"/>
      <c r="J76" s="594"/>
      <c r="K76" s="594"/>
      <c r="L76" s="594"/>
      <c r="M76" s="594"/>
      <c r="N76" s="594"/>
      <c r="O76" s="193"/>
    </row>
    <row r="77" spans="1:16" ht="13.5" thickBot="1" x14ac:dyDescent="0.25">
      <c r="A77" s="175" t="s">
        <v>151</v>
      </c>
      <c r="B77" s="168" t="s">
        <v>225</v>
      </c>
      <c r="C77" s="260">
        <f t="shared" ref="C77:O77" si="16">C78+C79+C80</f>
        <v>0</v>
      </c>
      <c r="D77" s="260"/>
      <c r="E77" s="260"/>
      <c r="F77" s="260"/>
      <c r="G77" s="260"/>
      <c r="H77" s="260"/>
      <c r="I77" s="260"/>
      <c r="J77" s="260"/>
      <c r="K77" s="260"/>
      <c r="L77" s="260"/>
      <c r="M77" s="260"/>
      <c r="N77" s="260"/>
      <c r="O77" s="260">
        <f t="shared" si="16"/>
        <v>0</v>
      </c>
    </row>
    <row r="78" spans="1:16" ht="12.75" customHeight="1" x14ac:dyDescent="0.25">
      <c r="A78" s="218">
        <v>9.1</v>
      </c>
      <c r="B78" s="164" t="s">
        <v>226</v>
      </c>
      <c r="C78" s="165"/>
      <c r="D78" s="597"/>
      <c r="E78" s="597"/>
      <c r="F78" s="597"/>
      <c r="G78" s="597"/>
      <c r="H78" s="597"/>
      <c r="I78" s="597"/>
      <c r="J78" s="597"/>
      <c r="K78" s="597"/>
      <c r="L78" s="597"/>
      <c r="M78" s="597"/>
      <c r="N78" s="597"/>
      <c r="O78" s="219"/>
    </row>
    <row r="79" spans="1:16" x14ac:dyDescent="0.2">
      <c r="A79" s="220">
        <v>9.1999999999999993</v>
      </c>
      <c r="B79" s="4" t="s">
        <v>227</v>
      </c>
      <c r="C79" s="6">
        <v>0</v>
      </c>
      <c r="D79" s="594"/>
      <c r="E79" s="594"/>
      <c r="F79" s="594"/>
      <c r="G79" s="594"/>
      <c r="H79" s="594"/>
      <c r="I79" s="594"/>
      <c r="J79" s="594"/>
      <c r="K79" s="594"/>
      <c r="L79" s="594"/>
      <c r="M79" s="594"/>
      <c r="N79" s="594"/>
      <c r="O79" s="193">
        <v>0</v>
      </c>
      <c r="P79" s="30"/>
    </row>
    <row r="80" spans="1:16" ht="13.5" thickBot="1" x14ac:dyDescent="0.25">
      <c r="A80" s="220">
        <v>9.3000000000000007</v>
      </c>
      <c r="B80" s="177" t="s">
        <v>228</v>
      </c>
      <c r="C80" s="167"/>
      <c r="D80" s="598"/>
      <c r="E80" s="598"/>
      <c r="F80" s="598"/>
      <c r="G80" s="598"/>
      <c r="H80" s="598"/>
      <c r="I80" s="598"/>
      <c r="J80" s="598"/>
      <c r="K80" s="598"/>
      <c r="L80" s="598"/>
      <c r="M80" s="598"/>
      <c r="N80" s="598"/>
      <c r="O80" s="221"/>
      <c r="P80" s="30"/>
    </row>
    <row r="81" spans="1:23" ht="13.5" thickBot="1" x14ac:dyDescent="0.25">
      <c r="A81" s="176" t="s">
        <v>152</v>
      </c>
      <c r="B81" s="169" t="s">
        <v>276</v>
      </c>
      <c r="C81" s="261">
        <f t="shared" ref="C81:O81" si="17">C82+C83+C84</f>
        <v>169810</v>
      </c>
      <c r="D81" s="261">
        <f t="shared" si="17"/>
        <v>-1039</v>
      </c>
      <c r="E81" s="261">
        <f t="shared" si="17"/>
        <v>2345</v>
      </c>
      <c r="F81" s="261">
        <f t="shared" si="17"/>
        <v>67</v>
      </c>
      <c r="G81" s="261">
        <v>9640</v>
      </c>
      <c r="H81" s="261">
        <f t="shared" si="17"/>
        <v>8483</v>
      </c>
      <c r="I81" s="261">
        <f t="shared" si="17"/>
        <v>473</v>
      </c>
      <c r="J81" s="261">
        <f t="shared" si="17"/>
        <v>1564</v>
      </c>
      <c r="K81" s="261">
        <v>7635</v>
      </c>
      <c r="L81" s="261">
        <f t="shared" si="17"/>
        <v>22143</v>
      </c>
      <c r="M81" s="261">
        <f t="shared" si="17"/>
        <v>-49</v>
      </c>
      <c r="N81" s="261">
        <v>2300</v>
      </c>
      <c r="O81" s="261">
        <f t="shared" si="17"/>
        <v>219922</v>
      </c>
      <c r="P81" s="30"/>
    </row>
    <row r="82" spans="1:23" x14ac:dyDescent="0.2">
      <c r="A82" s="220">
        <v>10.1</v>
      </c>
      <c r="B82" s="4" t="s">
        <v>229</v>
      </c>
      <c r="C82" s="285"/>
      <c r="D82" s="599"/>
      <c r="E82" s="599"/>
      <c r="F82" s="599"/>
      <c r="G82" s="599"/>
      <c r="H82" s="599"/>
      <c r="I82" s="599"/>
      <c r="J82" s="599"/>
      <c r="K82" s="599"/>
      <c r="L82" s="599"/>
      <c r="M82" s="599"/>
      <c r="N82" s="599"/>
      <c r="O82" s="286"/>
      <c r="P82" s="30"/>
    </row>
    <row r="83" spans="1:23" x14ac:dyDescent="0.2">
      <c r="A83" s="220">
        <v>10.199999999999999</v>
      </c>
      <c r="B83" s="4" t="s">
        <v>230</v>
      </c>
      <c r="C83" s="285"/>
      <c r="D83" s="285"/>
      <c r="E83" s="285"/>
      <c r="F83" s="285"/>
      <c r="G83" s="285"/>
      <c r="H83" s="285"/>
      <c r="I83" s="285"/>
      <c r="J83" s="285"/>
      <c r="K83" s="285"/>
      <c r="L83" s="285"/>
      <c r="M83" s="624"/>
      <c r="N83" s="624"/>
      <c r="O83" s="287"/>
      <c r="P83" s="30"/>
    </row>
    <row r="84" spans="1:23" ht="13.5" thickBot="1" x14ac:dyDescent="0.25">
      <c r="A84" s="282">
        <v>10.3</v>
      </c>
      <c r="B84" s="161" t="s">
        <v>168</v>
      </c>
      <c r="C84" s="285">
        <v>169810</v>
      </c>
      <c r="D84" s="599">
        <v>-1039</v>
      </c>
      <c r="E84" s="599">
        <v>2345</v>
      </c>
      <c r="F84" s="599">
        <v>67</v>
      </c>
      <c r="G84" s="599">
        <v>9640</v>
      </c>
      <c r="H84" s="599">
        <v>8483</v>
      </c>
      <c r="I84" s="599">
        <v>473</v>
      </c>
      <c r="J84" s="599">
        <v>1564</v>
      </c>
      <c r="K84" s="599">
        <v>4185</v>
      </c>
      <c r="L84" s="599">
        <v>22143</v>
      </c>
      <c r="M84" s="599">
        <v>-49</v>
      </c>
      <c r="N84" s="599">
        <v>2300</v>
      </c>
      <c r="O84" s="288">
        <f>SUM(C84:N84)</f>
        <v>219922</v>
      </c>
      <c r="P84" s="30"/>
    </row>
    <row r="85" spans="1:23" ht="14.25" thickBot="1" x14ac:dyDescent="0.3">
      <c r="A85" s="178" t="s">
        <v>48</v>
      </c>
      <c r="B85" s="170" t="s">
        <v>321</v>
      </c>
      <c r="C85" s="158">
        <f t="shared" ref="C85:O85" si="18">C72+C77+C81</f>
        <v>172875</v>
      </c>
      <c r="D85" s="158">
        <f t="shared" si="18"/>
        <v>0</v>
      </c>
      <c r="E85" s="158">
        <f t="shared" si="18"/>
        <v>2345</v>
      </c>
      <c r="F85" s="158">
        <f t="shared" si="18"/>
        <v>67</v>
      </c>
      <c r="G85" s="158">
        <f t="shared" si="18"/>
        <v>9640</v>
      </c>
      <c r="H85" s="158">
        <f t="shared" si="18"/>
        <v>18853</v>
      </c>
      <c r="I85" s="158">
        <f t="shared" si="18"/>
        <v>0</v>
      </c>
      <c r="J85" s="158">
        <f t="shared" si="18"/>
        <v>1564</v>
      </c>
      <c r="K85" s="158">
        <f t="shared" si="18"/>
        <v>7635</v>
      </c>
      <c r="L85" s="158">
        <f t="shared" si="18"/>
        <v>22403</v>
      </c>
      <c r="M85" s="158">
        <f t="shared" si="18"/>
        <v>0</v>
      </c>
      <c r="N85" s="158">
        <f t="shared" si="18"/>
        <v>2300</v>
      </c>
      <c r="O85" s="158">
        <f t="shared" si="18"/>
        <v>234232</v>
      </c>
      <c r="P85" s="30"/>
    </row>
    <row r="86" spans="1:23" ht="21.75" customHeight="1" thickBot="1" x14ac:dyDescent="0.3">
      <c r="A86" s="852" t="s">
        <v>247</v>
      </c>
      <c r="B86" s="853"/>
      <c r="C86" s="163">
        <f t="shared" ref="C86:O86" si="19">C71+C85</f>
        <v>224575</v>
      </c>
      <c r="D86" s="163">
        <f t="shared" si="19"/>
        <v>0</v>
      </c>
      <c r="E86" s="163">
        <f t="shared" si="19"/>
        <v>2345</v>
      </c>
      <c r="F86" s="163">
        <f t="shared" si="19"/>
        <v>67</v>
      </c>
      <c r="G86" s="163">
        <f t="shared" si="19"/>
        <v>9640</v>
      </c>
      <c r="H86" s="163">
        <f t="shared" si="19"/>
        <v>33353</v>
      </c>
      <c r="I86" s="163">
        <f t="shared" si="19"/>
        <v>0</v>
      </c>
      <c r="J86" s="163">
        <f t="shared" si="19"/>
        <v>1564</v>
      </c>
      <c r="K86" s="163">
        <f t="shared" si="19"/>
        <v>7635</v>
      </c>
      <c r="L86" s="163">
        <f t="shared" si="19"/>
        <v>23253</v>
      </c>
      <c r="M86" s="163">
        <f t="shared" si="19"/>
        <v>0</v>
      </c>
      <c r="N86" s="163">
        <f t="shared" si="19"/>
        <v>2300</v>
      </c>
      <c r="O86" s="163">
        <f t="shared" si="19"/>
        <v>304732</v>
      </c>
      <c r="V86" s="496"/>
      <c r="W86" s="497"/>
    </row>
    <row r="87" spans="1:23" s="145" customFormat="1" ht="15.75" customHeight="1" x14ac:dyDescent="0.2">
      <c r="A87" s="843" t="s">
        <v>0</v>
      </c>
      <c r="B87" s="845" t="s">
        <v>170</v>
      </c>
      <c r="C87" s="839" t="s">
        <v>342</v>
      </c>
      <c r="D87" s="839" t="s">
        <v>350</v>
      </c>
      <c r="E87" s="839" t="s">
        <v>405</v>
      </c>
      <c r="F87" s="839" t="s">
        <v>402</v>
      </c>
      <c r="G87" s="839" t="s">
        <v>410</v>
      </c>
      <c r="H87" s="839" t="s">
        <v>343</v>
      </c>
      <c r="I87" s="839" t="s">
        <v>344</v>
      </c>
      <c r="J87" s="839" t="s">
        <v>403</v>
      </c>
      <c r="K87" s="839" t="s">
        <v>411</v>
      </c>
      <c r="L87" s="839" t="s">
        <v>346</v>
      </c>
      <c r="M87" s="839" t="s">
        <v>352</v>
      </c>
      <c r="N87" s="839" t="s">
        <v>412</v>
      </c>
      <c r="O87" s="841" t="s">
        <v>348</v>
      </c>
      <c r="V87" s="498"/>
      <c r="W87" s="262"/>
    </row>
    <row r="88" spans="1:23" s="145" customFormat="1" ht="25.5" customHeight="1" x14ac:dyDescent="0.2">
      <c r="A88" s="854"/>
      <c r="B88" s="855"/>
      <c r="C88" s="848"/>
      <c r="D88" s="848"/>
      <c r="E88" s="848"/>
      <c r="F88" s="848"/>
      <c r="G88" s="848"/>
      <c r="H88" s="848"/>
      <c r="I88" s="848"/>
      <c r="J88" s="848"/>
      <c r="K88" s="848"/>
      <c r="L88" s="848"/>
      <c r="M88" s="848"/>
      <c r="N88" s="848"/>
      <c r="O88" s="849"/>
      <c r="V88" s="498"/>
      <c r="W88" s="262"/>
    </row>
    <row r="89" spans="1:23" x14ac:dyDescent="0.2">
      <c r="A89" s="232" t="s">
        <v>38</v>
      </c>
      <c r="B89" s="92" t="s">
        <v>272</v>
      </c>
      <c r="C89" s="93">
        <f t="shared" ref="C89:O89" si="20">C90+C99+C100</f>
        <v>224575</v>
      </c>
      <c r="D89" s="93">
        <f t="shared" si="20"/>
        <v>0</v>
      </c>
      <c r="E89" s="93">
        <f t="shared" si="20"/>
        <v>2345</v>
      </c>
      <c r="F89" s="93">
        <f t="shared" si="20"/>
        <v>67</v>
      </c>
      <c r="G89" s="93">
        <f t="shared" si="20"/>
        <v>9640</v>
      </c>
      <c r="H89" s="93">
        <f t="shared" si="20"/>
        <v>33353</v>
      </c>
      <c r="I89" s="93">
        <f t="shared" si="20"/>
        <v>0</v>
      </c>
      <c r="J89" s="93">
        <f t="shared" si="20"/>
        <v>1564</v>
      </c>
      <c r="K89" s="93">
        <f t="shared" si="20"/>
        <v>7635</v>
      </c>
      <c r="L89" s="93">
        <f t="shared" si="20"/>
        <v>23253</v>
      </c>
      <c r="M89" s="93">
        <f t="shared" si="20"/>
        <v>0</v>
      </c>
      <c r="N89" s="93">
        <f t="shared" si="20"/>
        <v>2300</v>
      </c>
      <c r="O89" s="93">
        <f t="shared" si="20"/>
        <v>304732</v>
      </c>
      <c r="V89" s="499"/>
      <c r="W89" s="262"/>
    </row>
    <row r="90" spans="1:23" x14ac:dyDescent="0.2">
      <c r="A90" s="236">
        <v>1.1000000000000001</v>
      </c>
      <c r="B90" s="39" t="s">
        <v>68</v>
      </c>
      <c r="C90" s="23">
        <f>C91+C92+C93+C94</f>
        <v>224575</v>
      </c>
      <c r="D90" s="23">
        <f t="shared" ref="D90:N90" si="21">D91+D92+D93+D94</f>
        <v>0</v>
      </c>
      <c r="E90" s="23">
        <f t="shared" si="21"/>
        <v>2345</v>
      </c>
      <c r="F90" s="23">
        <f t="shared" si="21"/>
        <v>67</v>
      </c>
      <c r="G90" s="23">
        <f t="shared" si="21"/>
        <v>9640</v>
      </c>
      <c r="H90" s="23">
        <f t="shared" si="21"/>
        <v>33353</v>
      </c>
      <c r="I90" s="23">
        <f t="shared" si="21"/>
        <v>0</v>
      </c>
      <c r="J90" s="23">
        <f t="shared" si="21"/>
        <v>1564</v>
      </c>
      <c r="K90" s="23">
        <f t="shared" si="21"/>
        <v>7635</v>
      </c>
      <c r="L90" s="23">
        <f t="shared" si="21"/>
        <v>23253</v>
      </c>
      <c r="M90" s="23">
        <f t="shared" si="21"/>
        <v>0</v>
      </c>
      <c r="N90" s="23">
        <f t="shared" si="21"/>
        <v>2300</v>
      </c>
      <c r="O90" s="23">
        <f>SUM(C90:N90)</f>
        <v>304732</v>
      </c>
      <c r="V90" s="499"/>
      <c r="W90" s="262"/>
    </row>
    <row r="91" spans="1:23" x14ac:dyDescent="0.2">
      <c r="A91" s="226" t="s">
        <v>3</v>
      </c>
      <c r="B91" s="16" t="s">
        <v>156</v>
      </c>
      <c r="C91" s="40">
        <v>118137</v>
      </c>
      <c r="D91" s="616"/>
      <c r="E91" s="616">
        <v>1677</v>
      </c>
      <c r="F91" s="616">
        <v>59</v>
      </c>
      <c r="G91" s="616">
        <v>3805</v>
      </c>
      <c r="H91" s="616">
        <v>17653</v>
      </c>
      <c r="I91" s="616"/>
      <c r="J91" s="616">
        <v>1384</v>
      </c>
      <c r="K91" s="616"/>
      <c r="L91" s="40">
        <v>15154</v>
      </c>
      <c r="M91" s="40"/>
      <c r="N91" s="40"/>
      <c r="O91" s="23">
        <f t="shared" ref="O91:O93" si="22">SUM(C91:N91)</f>
        <v>157869</v>
      </c>
      <c r="V91" s="499"/>
      <c r="W91" s="262"/>
    </row>
    <row r="92" spans="1:23" x14ac:dyDescent="0.2">
      <c r="A92" s="226" t="s">
        <v>5</v>
      </c>
      <c r="B92" s="16" t="s">
        <v>155</v>
      </c>
      <c r="C92" s="40">
        <v>15738</v>
      </c>
      <c r="D92" s="616"/>
      <c r="E92" s="616">
        <v>218</v>
      </c>
      <c r="F92" s="616">
        <v>8</v>
      </c>
      <c r="G92" s="616">
        <v>65</v>
      </c>
      <c r="H92" s="616">
        <v>2200</v>
      </c>
      <c r="I92" s="616"/>
      <c r="J92" s="616">
        <v>180</v>
      </c>
      <c r="K92" s="616"/>
      <c r="L92" s="40">
        <v>1899</v>
      </c>
      <c r="M92" s="40"/>
      <c r="N92" s="40"/>
      <c r="O92" s="23">
        <f t="shared" si="22"/>
        <v>20308</v>
      </c>
      <c r="V92" s="499"/>
      <c r="W92" s="262"/>
    </row>
    <row r="93" spans="1:23" x14ac:dyDescent="0.2">
      <c r="A93" s="226" t="s">
        <v>266</v>
      </c>
      <c r="B93" s="17" t="s">
        <v>157</v>
      </c>
      <c r="C93" s="40">
        <v>90700</v>
      </c>
      <c r="D93" s="616"/>
      <c r="E93" s="616">
        <v>450</v>
      </c>
      <c r="F93" s="616"/>
      <c r="G93" s="616">
        <v>5770</v>
      </c>
      <c r="H93" s="616">
        <v>13500</v>
      </c>
      <c r="I93" s="616"/>
      <c r="J93" s="616"/>
      <c r="K93" s="616">
        <v>7635</v>
      </c>
      <c r="L93" s="616">
        <v>6200</v>
      </c>
      <c r="M93" s="616"/>
      <c r="N93" s="616">
        <v>2300</v>
      </c>
      <c r="O93" s="23">
        <f t="shared" si="22"/>
        <v>126555</v>
      </c>
      <c r="P93" s="8"/>
      <c r="V93" s="500"/>
      <c r="W93" s="501"/>
    </row>
    <row r="94" spans="1:23" x14ac:dyDescent="0.2">
      <c r="A94" s="226" t="s">
        <v>295</v>
      </c>
      <c r="B94" s="17" t="s">
        <v>158</v>
      </c>
      <c r="C94" s="40">
        <v>0</v>
      </c>
      <c r="D94" s="40"/>
      <c r="E94" s="40"/>
      <c r="F94" s="40"/>
      <c r="G94" s="40"/>
      <c r="H94" s="40">
        <f t="shared" ref="H94:L94" si="23">H95+H96+H97+H98</f>
        <v>0</v>
      </c>
      <c r="I94" s="40"/>
      <c r="J94" s="40"/>
      <c r="K94" s="40"/>
      <c r="L94" s="40">
        <f t="shared" si="23"/>
        <v>0</v>
      </c>
      <c r="M94" s="616"/>
      <c r="N94" s="616"/>
      <c r="O94" s="227">
        <f>SUM(C94:L94)</f>
        <v>0</v>
      </c>
      <c r="V94" s="499"/>
      <c r="W94" s="361"/>
    </row>
    <row r="95" spans="1:23" x14ac:dyDescent="0.2">
      <c r="A95" s="226" t="s">
        <v>322</v>
      </c>
      <c r="B95" s="16" t="s">
        <v>70</v>
      </c>
      <c r="C95" s="40"/>
      <c r="D95" s="616"/>
      <c r="E95" s="616"/>
      <c r="F95" s="616"/>
      <c r="G95" s="616"/>
      <c r="H95" s="616"/>
      <c r="I95" s="616"/>
      <c r="J95" s="616"/>
      <c r="K95" s="616"/>
      <c r="L95" s="616"/>
      <c r="M95" s="616"/>
      <c r="N95" s="616"/>
      <c r="O95" s="198"/>
      <c r="V95" s="502"/>
      <c r="W95" s="503"/>
    </row>
    <row r="96" spans="1:23" x14ac:dyDescent="0.2">
      <c r="A96" s="226" t="s">
        <v>323</v>
      </c>
      <c r="B96" s="16" t="s">
        <v>159</v>
      </c>
      <c r="C96" s="40"/>
      <c r="D96" s="616"/>
      <c r="E96" s="616"/>
      <c r="F96" s="616"/>
      <c r="G96" s="616"/>
      <c r="H96" s="616"/>
      <c r="I96" s="616"/>
      <c r="J96" s="616"/>
      <c r="K96" s="616"/>
      <c r="L96" s="616"/>
      <c r="M96" s="616"/>
      <c r="N96" s="616"/>
      <c r="O96" s="198"/>
      <c r="V96" s="502"/>
      <c r="W96" s="503"/>
    </row>
    <row r="97" spans="1:23" x14ac:dyDescent="0.2">
      <c r="A97" s="226" t="s">
        <v>324</v>
      </c>
      <c r="B97" s="16" t="s">
        <v>231</v>
      </c>
      <c r="C97" s="40"/>
      <c r="D97" s="616"/>
      <c r="E97" s="616"/>
      <c r="F97" s="616"/>
      <c r="G97" s="616"/>
      <c r="H97" s="616"/>
      <c r="I97" s="616"/>
      <c r="J97" s="616"/>
      <c r="K97" s="616"/>
      <c r="L97" s="616"/>
      <c r="M97" s="616"/>
      <c r="N97" s="616"/>
      <c r="O97" s="198"/>
      <c r="V97" s="502"/>
      <c r="W97" s="503"/>
    </row>
    <row r="98" spans="1:23" x14ac:dyDescent="0.2">
      <c r="A98" s="226" t="s">
        <v>325</v>
      </c>
      <c r="B98" s="16" t="s">
        <v>73</v>
      </c>
      <c r="C98" s="40"/>
      <c r="D98" s="616"/>
      <c r="E98" s="616"/>
      <c r="F98" s="616"/>
      <c r="G98" s="616"/>
      <c r="H98" s="616"/>
      <c r="I98" s="616"/>
      <c r="J98" s="616"/>
      <c r="K98" s="616"/>
      <c r="L98" s="616"/>
      <c r="M98" s="616"/>
      <c r="N98" s="616"/>
      <c r="O98" s="198">
        <v>0</v>
      </c>
      <c r="V98" s="502"/>
      <c r="W98" s="503"/>
    </row>
    <row r="99" spans="1:23" x14ac:dyDescent="0.2">
      <c r="A99" s="206">
        <v>1.2</v>
      </c>
      <c r="B99" s="12" t="s">
        <v>74</v>
      </c>
      <c r="C99" s="15"/>
      <c r="D99" s="588"/>
      <c r="E99" s="588"/>
      <c r="F99" s="588"/>
      <c r="G99" s="588"/>
      <c r="H99" s="588"/>
      <c r="I99" s="588"/>
      <c r="J99" s="588"/>
      <c r="K99" s="588"/>
      <c r="L99" s="588"/>
      <c r="M99" s="588"/>
      <c r="N99" s="588"/>
      <c r="O99" s="192">
        <v>0</v>
      </c>
      <c r="P99" s="8"/>
      <c r="V99" s="502"/>
      <c r="W99" s="503"/>
    </row>
    <row r="100" spans="1:23" x14ac:dyDescent="0.2">
      <c r="A100" s="206">
        <v>1.3</v>
      </c>
      <c r="B100" s="12" t="s">
        <v>232</v>
      </c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9"/>
      <c r="N100" s="7"/>
      <c r="O100" s="196"/>
      <c r="V100" s="502"/>
      <c r="W100" s="503"/>
    </row>
    <row r="101" spans="1:23" ht="13.5" thickBot="1" x14ac:dyDescent="0.25">
      <c r="A101" s="206">
        <v>1.4</v>
      </c>
      <c r="B101" s="12" t="s">
        <v>76</v>
      </c>
      <c r="C101" s="7"/>
      <c r="D101" s="592"/>
      <c r="E101" s="592"/>
      <c r="F101" s="592"/>
      <c r="G101" s="592"/>
      <c r="H101" s="592"/>
      <c r="I101" s="592"/>
      <c r="J101" s="592"/>
      <c r="K101" s="592"/>
      <c r="L101" s="592"/>
      <c r="M101" s="592"/>
      <c r="N101" s="592"/>
      <c r="O101" s="192">
        <v>0</v>
      </c>
      <c r="V101" s="504"/>
      <c r="W101" s="505"/>
    </row>
    <row r="102" spans="1:23" ht="15" customHeight="1" thickBot="1" x14ac:dyDescent="0.3">
      <c r="A102" s="157" t="s">
        <v>77</v>
      </c>
      <c r="B102" s="268" t="s">
        <v>273</v>
      </c>
      <c r="C102" s="269">
        <f>C89+C101</f>
        <v>224575</v>
      </c>
      <c r="D102" s="269">
        <f t="shared" ref="D102:G102" si="24">D89+D101</f>
        <v>0</v>
      </c>
      <c r="E102" s="269">
        <f t="shared" si="24"/>
        <v>2345</v>
      </c>
      <c r="F102" s="269">
        <f t="shared" si="24"/>
        <v>67</v>
      </c>
      <c r="G102" s="269">
        <f t="shared" si="24"/>
        <v>9640</v>
      </c>
      <c r="H102" s="269">
        <f t="shared" ref="H102:O102" si="25">H89+H101</f>
        <v>33353</v>
      </c>
      <c r="I102" s="269">
        <f t="shared" si="25"/>
        <v>0</v>
      </c>
      <c r="J102" s="269">
        <f t="shared" si="25"/>
        <v>1564</v>
      </c>
      <c r="K102" s="269">
        <f t="shared" si="25"/>
        <v>7635</v>
      </c>
      <c r="L102" s="269">
        <f t="shared" si="25"/>
        <v>23253</v>
      </c>
      <c r="M102" s="269">
        <f t="shared" si="25"/>
        <v>0</v>
      </c>
      <c r="N102" s="269">
        <f t="shared" si="25"/>
        <v>2300</v>
      </c>
      <c r="O102" s="269">
        <f t="shared" si="25"/>
        <v>304732</v>
      </c>
      <c r="V102" s="498"/>
      <c r="W102" s="262"/>
    </row>
    <row r="103" spans="1:23" ht="16.5" customHeight="1" x14ac:dyDescent="0.2">
      <c r="A103" s="204" t="s">
        <v>17</v>
      </c>
      <c r="B103" s="98" t="s">
        <v>81</v>
      </c>
      <c r="C103" s="617">
        <f t="shared" ref="C103:O103" si="26">C104+C109+C112++C113+C114</f>
        <v>0</v>
      </c>
      <c r="D103" s="617"/>
      <c r="E103" s="617"/>
      <c r="F103" s="617"/>
      <c r="G103" s="617"/>
      <c r="H103" s="617">
        <f t="shared" si="26"/>
        <v>0</v>
      </c>
      <c r="I103" s="617"/>
      <c r="J103" s="617"/>
      <c r="K103" s="617"/>
      <c r="L103" s="617">
        <f t="shared" si="26"/>
        <v>0</v>
      </c>
      <c r="M103" s="274"/>
      <c r="N103" s="274"/>
      <c r="O103" s="283">
        <f t="shared" si="26"/>
        <v>0</v>
      </c>
      <c r="V103" s="506"/>
      <c r="W103" s="501"/>
    </row>
    <row r="104" spans="1:23" x14ac:dyDescent="0.2">
      <c r="A104" s="220">
        <v>2.1</v>
      </c>
      <c r="B104" s="41" t="s">
        <v>82</v>
      </c>
      <c r="C104" s="5">
        <f t="shared" ref="C104:L104" si="27">C105+C107</f>
        <v>0</v>
      </c>
      <c r="D104" s="5"/>
      <c r="E104" s="5"/>
      <c r="F104" s="5"/>
      <c r="G104" s="5"/>
      <c r="H104" s="5">
        <f t="shared" si="27"/>
        <v>0</v>
      </c>
      <c r="I104" s="5"/>
      <c r="J104" s="5"/>
      <c r="K104" s="5"/>
      <c r="L104" s="5">
        <f t="shared" si="27"/>
        <v>0</v>
      </c>
      <c r="M104" s="593"/>
      <c r="N104" s="593"/>
      <c r="O104" s="191">
        <f>SUM(C104:L104)</f>
        <v>0</v>
      </c>
      <c r="V104" s="507"/>
      <c r="W104" s="361"/>
    </row>
    <row r="105" spans="1:23" x14ac:dyDescent="0.2">
      <c r="A105" s="228" t="s">
        <v>20</v>
      </c>
      <c r="B105" s="16" t="s">
        <v>160</v>
      </c>
      <c r="C105" s="6">
        <v>0</v>
      </c>
      <c r="D105" s="594"/>
      <c r="E105" s="594"/>
      <c r="F105" s="594"/>
      <c r="G105" s="594"/>
      <c r="H105" s="594"/>
      <c r="I105" s="594"/>
      <c r="J105" s="594"/>
      <c r="K105" s="594"/>
      <c r="L105" s="594"/>
      <c r="M105" s="594"/>
      <c r="N105" s="594"/>
      <c r="O105" s="192">
        <v>0</v>
      </c>
      <c r="V105" s="507"/>
      <c r="W105" s="262"/>
    </row>
    <row r="106" spans="1:23" x14ac:dyDescent="0.2">
      <c r="A106" s="228" t="s">
        <v>308</v>
      </c>
      <c r="B106" s="16" t="s">
        <v>233</v>
      </c>
      <c r="C106" s="6"/>
      <c r="D106" s="594"/>
      <c r="E106" s="594"/>
      <c r="F106" s="594"/>
      <c r="G106" s="594"/>
      <c r="H106" s="594"/>
      <c r="I106" s="594"/>
      <c r="J106" s="594"/>
      <c r="K106" s="594"/>
      <c r="L106" s="594"/>
      <c r="M106" s="594"/>
      <c r="N106" s="594"/>
      <c r="O106" s="192"/>
      <c r="V106" s="507"/>
      <c r="W106" s="262"/>
    </row>
    <row r="107" spans="1:23" x14ac:dyDescent="0.2">
      <c r="A107" s="220">
        <v>2.2000000000000002</v>
      </c>
      <c r="B107" s="41" t="s">
        <v>83</v>
      </c>
      <c r="C107" s="15">
        <v>0</v>
      </c>
      <c r="D107" s="588"/>
      <c r="E107" s="588"/>
      <c r="F107" s="588"/>
      <c r="G107" s="588"/>
      <c r="H107" s="588"/>
      <c r="I107" s="588"/>
      <c r="J107" s="588"/>
      <c r="K107" s="588"/>
      <c r="L107" s="588"/>
      <c r="M107" s="588"/>
      <c r="N107" s="588"/>
      <c r="O107" s="210">
        <f>SUM(C107:L107)</f>
        <v>0</v>
      </c>
      <c r="V107" s="507"/>
      <c r="W107" s="262"/>
    </row>
    <row r="108" spans="1:23" x14ac:dyDescent="0.2">
      <c r="A108" s="220" t="s">
        <v>313</v>
      </c>
      <c r="B108" s="41" t="s">
        <v>234</v>
      </c>
      <c r="C108" s="15"/>
      <c r="D108" s="588"/>
      <c r="E108" s="588"/>
      <c r="F108" s="588"/>
      <c r="G108" s="588"/>
      <c r="H108" s="588"/>
      <c r="I108" s="588"/>
      <c r="J108" s="588"/>
      <c r="K108" s="588"/>
      <c r="L108" s="588"/>
      <c r="M108" s="588"/>
      <c r="N108" s="588"/>
      <c r="O108" s="210"/>
      <c r="V108" s="507"/>
      <c r="W108" s="262"/>
    </row>
    <row r="109" spans="1:23" x14ac:dyDescent="0.2">
      <c r="A109" s="206">
        <v>2.2000000000000002</v>
      </c>
      <c r="B109" s="4" t="s">
        <v>84</v>
      </c>
      <c r="C109" s="15">
        <f t="shared" ref="C109:O109" si="28">C110+C111</f>
        <v>0</v>
      </c>
      <c r="D109" s="15"/>
      <c r="E109" s="15"/>
      <c r="F109" s="15"/>
      <c r="G109" s="15"/>
      <c r="H109" s="15">
        <f t="shared" si="28"/>
        <v>0</v>
      </c>
      <c r="I109" s="15"/>
      <c r="J109" s="15"/>
      <c r="K109" s="15"/>
      <c r="L109" s="15">
        <f t="shared" si="28"/>
        <v>0</v>
      </c>
      <c r="M109" s="588"/>
      <c r="N109" s="588"/>
      <c r="O109" s="210">
        <f t="shared" si="28"/>
        <v>0</v>
      </c>
      <c r="V109" s="507"/>
      <c r="W109" s="262"/>
    </row>
    <row r="110" spans="1:23" x14ac:dyDescent="0.2">
      <c r="A110" s="226" t="s">
        <v>326</v>
      </c>
      <c r="B110" s="16" t="s">
        <v>85</v>
      </c>
      <c r="C110" s="6">
        <v>0</v>
      </c>
      <c r="D110" s="594"/>
      <c r="E110" s="594"/>
      <c r="F110" s="594"/>
      <c r="G110" s="594"/>
      <c r="H110" s="594"/>
      <c r="I110" s="594"/>
      <c r="J110" s="594"/>
      <c r="K110" s="594"/>
      <c r="L110" s="594"/>
      <c r="M110" s="594"/>
      <c r="N110" s="594"/>
      <c r="O110" s="198">
        <v>0</v>
      </c>
      <c r="V110" s="507"/>
      <c r="W110" s="361"/>
    </row>
    <row r="111" spans="1:23" x14ac:dyDescent="0.2">
      <c r="A111" s="226" t="s">
        <v>327</v>
      </c>
      <c r="B111" s="16" t="s">
        <v>86</v>
      </c>
      <c r="C111" s="6">
        <v>0</v>
      </c>
      <c r="D111" s="594"/>
      <c r="E111" s="594"/>
      <c r="F111" s="594"/>
      <c r="G111" s="594"/>
      <c r="H111" s="594"/>
      <c r="I111" s="594"/>
      <c r="J111" s="594"/>
      <c r="K111" s="594"/>
      <c r="L111" s="594"/>
      <c r="M111" s="594"/>
      <c r="N111" s="594"/>
      <c r="O111" s="198">
        <v>0</v>
      </c>
      <c r="V111" s="507"/>
      <c r="W111" s="361"/>
    </row>
    <row r="112" spans="1:23" x14ac:dyDescent="0.2">
      <c r="A112" s="206">
        <v>2.4</v>
      </c>
      <c r="B112" s="12" t="s">
        <v>87</v>
      </c>
      <c r="C112" s="6">
        <v>0</v>
      </c>
      <c r="D112" s="594"/>
      <c r="E112" s="594"/>
      <c r="F112" s="594"/>
      <c r="G112" s="594"/>
      <c r="H112" s="594"/>
      <c r="I112" s="594"/>
      <c r="J112" s="594"/>
      <c r="K112" s="594"/>
      <c r="L112" s="594"/>
      <c r="M112" s="594"/>
      <c r="N112" s="594"/>
      <c r="O112" s="192">
        <v>0</v>
      </c>
      <c r="V112" s="507"/>
      <c r="W112" s="361"/>
    </row>
    <row r="113" spans="1:23" x14ac:dyDescent="0.2">
      <c r="A113" s="206">
        <v>2.5</v>
      </c>
      <c r="B113" s="12" t="s">
        <v>171</v>
      </c>
      <c r="C113" s="6">
        <v>0</v>
      </c>
      <c r="D113" s="594"/>
      <c r="E113" s="594"/>
      <c r="F113" s="594"/>
      <c r="G113" s="594"/>
      <c r="H113" s="594"/>
      <c r="I113" s="594"/>
      <c r="J113" s="594"/>
      <c r="K113" s="594"/>
      <c r="L113" s="594"/>
      <c r="M113" s="594"/>
      <c r="N113" s="594"/>
      <c r="O113" s="192"/>
      <c r="V113" s="507"/>
      <c r="W113" s="361"/>
    </row>
    <row r="114" spans="1:23" ht="13.5" x14ac:dyDescent="0.25">
      <c r="A114" s="229" t="s">
        <v>328</v>
      </c>
      <c r="B114" s="24" t="s">
        <v>161</v>
      </c>
      <c r="C114" s="29">
        <v>0</v>
      </c>
      <c r="D114" s="607"/>
      <c r="E114" s="607"/>
      <c r="F114" s="607"/>
      <c r="G114" s="607"/>
      <c r="H114" s="607"/>
      <c r="I114" s="607"/>
      <c r="J114" s="607"/>
      <c r="K114" s="607"/>
      <c r="L114" s="607"/>
      <c r="M114" s="607"/>
      <c r="N114" s="607"/>
      <c r="O114" s="224"/>
      <c r="V114" s="508"/>
      <c r="W114" s="509"/>
    </row>
    <row r="115" spans="1:23" ht="13.5" x14ac:dyDescent="0.25">
      <c r="A115" s="230" t="s">
        <v>47</v>
      </c>
      <c r="B115" s="99" t="s">
        <v>331</v>
      </c>
      <c r="C115" s="103">
        <f>C103</f>
        <v>0</v>
      </c>
      <c r="D115" s="103"/>
      <c r="E115" s="103"/>
      <c r="F115" s="103"/>
      <c r="G115" s="103"/>
      <c r="H115" s="103">
        <f t="shared" ref="H115:O115" si="29">H103</f>
        <v>0</v>
      </c>
      <c r="I115" s="103"/>
      <c r="J115" s="103"/>
      <c r="K115" s="103"/>
      <c r="L115" s="103">
        <f t="shared" si="29"/>
        <v>0</v>
      </c>
      <c r="M115" s="103"/>
      <c r="N115" s="103"/>
      <c r="O115" s="103">
        <f t="shared" si="29"/>
        <v>0</v>
      </c>
      <c r="V115" s="510"/>
      <c r="W115" s="511"/>
    </row>
    <row r="116" spans="1:23" x14ac:dyDescent="0.2">
      <c r="A116" s="798" t="s">
        <v>88</v>
      </c>
      <c r="B116" s="799"/>
      <c r="C116" s="93">
        <f>C102+C115</f>
        <v>224575</v>
      </c>
      <c r="D116" s="93">
        <f t="shared" ref="D116:N116" si="30">D102+D115</f>
        <v>0</v>
      </c>
      <c r="E116" s="93">
        <f t="shared" si="30"/>
        <v>2345</v>
      </c>
      <c r="F116" s="93">
        <f t="shared" si="30"/>
        <v>67</v>
      </c>
      <c r="G116" s="93">
        <f t="shared" si="30"/>
        <v>9640</v>
      </c>
      <c r="H116" s="93">
        <f t="shared" si="30"/>
        <v>33353</v>
      </c>
      <c r="I116" s="93">
        <f t="shared" si="30"/>
        <v>0</v>
      </c>
      <c r="J116" s="93">
        <f t="shared" si="30"/>
        <v>1564</v>
      </c>
      <c r="K116" s="93">
        <f t="shared" si="30"/>
        <v>7635</v>
      </c>
      <c r="L116" s="93">
        <f t="shared" si="30"/>
        <v>23253</v>
      </c>
      <c r="M116" s="93">
        <f t="shared" si="30"/>
        <v>0</v>
      </c>
      <c r="N116" s="93">
        <f t="shared" si="30"/>
        <v>2300</v>
      </c>
      <c r="O116" s="93">
        <f t="shared" ref="O116" si="31">O102+O115</f>
        <v>304732</v>
      </c>
      <c r="V116" s="512"/>
      <c r="W116" s="262"/>
    </row>
    <row r="117" spans="1:23" x14ac:dyDescent="0.2">
      <c r="A117" s="233" t="s">
        <v>75</v>
      </c>
      <c r="B117" s="160" t="s">
        <v>235</v>
      </c>
      <c r="C117" s="104">
        <f t="shared" ref="C117:O117" si="32">C118+C119+C120</f>
        <v>0</v>
      </c>
      <c r="D117" s="608"/>
      <c r="E117" s="608"/>
      <c r="F117" s="608"/>
      <c r="G117" s="608"/>
      <c r="H117" s="608"/>
      <c r="I117" s="608"/>
      <c r="J117" s="608"/>
      <c r="K117" s="608"/>
      <c r="L117" s="608"/>
      <c r="M117" s="608"/>
      <c r="N117" s="608"/>
      <c r="O117" s="284">
        <f t="shared" si="32"/>
        <v>0</v>
      </c>
      <c r="V117" s="499"/>
      <c r="W117" s="262"/>
    </row>
    <row r="118" spans="1:23" x14ac:dyDescent="0.2">
      <c r="A118" s="215">
        <v>3.1</v>
      </c>
      <c r="B118" s="4" t="s">
        <v>236</v>
      </c>
      <c r="C118" s="28">
        <v>0</v>
      </c>
      <c r="D118" s="609"/>
      <c r="E118" s="609"/>
      <c r="F118" s="609"/>
      <c r="G118" s="609"/>
      <c r="H118" s="609"/>
      <c r="I118" s="609"/>
      <c r="J118" s="609"/>
      <c r="K118" s="609"/>
      <c r="L118" s="609"/>
      <c r="M118" s="609"/>
      <c r="N118" s="609"/>
      <c r="O118" s="216">
        <v>0</v>
      </c>
      <c r="V118" s="499"/>
      <c r="W118" s="262"/>
    </row>
    <row r="119" spans="1:23" x14ac:dyDescent="0.2">
      <c r="A119" s="195">
        <v>3.2</v>
      </c>
      <c r="B119" s="4" t="s">
        <v>237</v>
      </c>
      <c r="C119" s="6">
        <v>0</v>
      </c>
      <c r="D119" s="594"/>
      <c r="E119" s="594"/>
      <c r="F119" s="594"/>
      <c r="G119" s="594"/>
      <c r="H119" s="594"/>
      <c r="I119" s="594"/>
      <c r="J119" s="594"/>
      <c r="K119" s="594"/>
      <c r="L119" s="594"/>
      <c r="M119" s="594"/>
      <c r="N119" s="594"/>
      <c r="O119" s="212">
        <v>0</v>
      </c>
      <c r="V119" s="499"/>
      <c r="W119" s="262"/>
    </row>
    <row r="120" spans="1:23" ht="15.75" customHeight="1" thickBot="1" x14ac:dyDescent="0.25">
      <c r="A120" s="195">
        <v>3.3</v>
      </c>
      <c r="B120" s="4" t="s">
        <v>238</v>
      </c>
      <c r="C120" s="6">
        <v>0</v>
      </c>
      <c r="D120" s="594"/>
      <c r="E120" s="594"/>
      <c r="F120" s="594"/>
      <c r="G120" s="594"/>
      <c r="H120" s="594"/>
      <c r="I120" s="594"/>
      <c r="J120" s="594"/>
      <c r="K120" s="594"/>
      <c r="L120" s="594"/>
      <c r="M120" s="594"/>
      <c r="N120" s="594"/>
      <c r="O120" s="212">
        <v>0</v>
      </c>
      <c r="V120" s="499"/>
      <c r="W120" s="262"/>
    </row>
    <row r="121" spans="1:23" ht="13.5" thickBot="1" x14ac:dyDescent="0.25">
      <c r="A121" s="180" t="s">
        <v>145</v>
      </c>
      <c r="B121" s="181" t="s">
        <v>239</v>
      </c>
      <c r="C121" s="259">
        <f t="shared" ref="C121:O121" si="33">C122+C123+C124+C125</f>
        <v>0</v>
      </c>
      <c r="D121" s="259"/>
      <c r="E121" s="259"/>
      <c r="F121" s="259"/>
      <c r="G121" s="259"/>
      <c r="H121" s="259">
        <f t="shared" si="33"/>
        <v>0</v>
      </c>
      <c r="I121" s="259"/>
      <c r="J121" s="259"/>
      <c r="K121" s="259"/>
      <c r="L121" s="259">
        <f t="shared" si="33"/>
        <v>0</v>
      </c>
      <c r="M121" s="623"/>
      <c r="N121" s="623"/>
      <c r="O121" s="272">
        <f t="shared" si="33"/>
        <v>0</v>
      </c>
      <c r="V121" s="499"/>
      <c r="W121" s="262"/>
    </row>
    <row r="122" spans="1:23" x14ac:dyDescent="0.2">
      <c r="A122" s="218">
        <v>4.0999999999999996</v>
      </c>
      <c r="B122" s="164" t="s">
        <v>240</v>
      </c>
      <c r="C122" s="164"/>
      <c r="D122" s="339"/>
      <c r="E122" s="339"/>
      <c r="F122" s="339"/>
      <c r="G122" s="339"/>
      <c r="H122" s="339"/>
      <c r="I122" s="339"/>
      <c r="J122" s="339"/>
      <c r="K122" s="339"/>
      <c r="L122" s="339"/>
      <c r="M122" s="339"/>
      <c r="N122" s="339"/>
      <c r="O122" s="279"/>
      <c r="V122" s="499"/>
      <c r="W122" s="262"/>
    </row>
    <row r="123" spans="1:23" x14ac:dyDescent="0.2">
      <c r="A123" s="218">
        <v>4.2</v>
      </c>
      <c r="B123" s="164" t="s">
        <v>241</v>
      </c>
      <c r="C123" s="164"/>
      <c r="D123" s="339"/>
      <c r="E123" s="339"/>
      <c r="F123" s="339"/>
      <c r="G123" s="339"/>
      <c r="H123" s="339"/>
      <c r="I123" s="339"/>
      <c r="J123" s="339"/>
      <c r="K123" s="339"/>
      <c r="L123" s="339"/>
      <c r="M123" s="339"/>
      <c r="N123" s="339"/>
      <c r="O123" s="279"/>
      <c r="V123" s="510"/>
      <c r="W123" s="511"/>
    </row>
    <row r="124" spans="1:23" x14ac:dyDescent="0.2">
      <c r="A124" s="218">
        <v>4.3</v>
      </c>
      <c r="B124" s="164" t="s">
        <v>242</v>
      </c>
      <c r="C124" s="164"/>
      <c r="D124" s="339"/>
      <c r="E124" s="339"/>
      <c r="F124" s="339"/>
      <c r="G124" s="339"/>
      <c r="H124" s="339"/>
      <c r="I124" s="339"/>
      <c r="J124" s="339"/>
      <c r="K124" s="339"/>
      <c r="L124" s="339"/>
      <c r="M124" s="339"/>
      <c r="N124" s="339"/>
      <c r="O124" s="279"/>
      <c r="V124" s="513"/>
      <c r="W124" s="275"/>
    </row>
    <row r="125" spans="1:23" x14ac:dyDescent="0.2">
      <c r="A125" s="194">
        <v>4.4000000000000004</v>
      </c>
      <c r="B125" s="24" t="s">
        <v>169</v>
      </c>
      <c r="C125" s="277"/>
      <c r="D125" s="610"/>
      <c r="E125" s="610"/>
      <c r="F125" s="610"/>
      <c r="G125" s="610"/>
      <c r="H125" s="610"/>
      <c r="I125" s="610"/>
      <c r="J125" s="610"/>
      <c r="K125" s="610"/>
      <c r="L125" s="610"/>
      <c r="M125" s="610"/>
      <c r="N125" s="610"/>
      <c r="O125" s="278"/>
      <c r="V125" s="513"/>
      <c r="W125" s="275"/>
    </row>
    <row r="126" spans="1:23" ht="13.5" x14ac:dyDescent="0.25">
      <c r="A126" s="234" t="s">
        <v>48</v>
      </c>
      <c r="B126" s="172" t="s">
        <v>330</v>
      </c>
      <c r="C126" s="100">
        <f t="shared" ref="C126:O126" si="34">C117+C121</f>
        <v>0</v>
      </c>
      <c r="D126" s="100"/>
      <c r="E126" s="100"/>
      <c r="F126" s="100"/>
      <c r="G126" s="100"/>
      <c r="H126" s="100">
        <f t="shared" si="34"/>
        <v>0</v>
      </c>
      <c r="I126" s="100"/>
      <c r="J126" s="100"/>
      <c r="K126" s="100"/>
      <c r="L126" s="100">
        <f t="shared" si="34"/>
        <v>0</v>
      </c>
      <c r="M126" s="625"/>
      <c r="N126" s="625"/>
      <c r="O126" s="235">
        <f t="shared" si="34"/>
        <v>0</v>
      </c>
      <c r="V126" s="513"/>
      <c r="W126" s="275"/>
    </row>
    <row r="127" spans="1:23" ht="16.5" customHeight="1" thickBot="1" x14ac:dyDescent="0.3">
      <c r="A127" s="850" t="s">
        <v>275</v>
      </c>
      <c r="B127" s="851"/>
      <c r="C127" s="103">
        <f t="shared" ref="C127:O127" si="35">C116+C126</f>
        <v>224575</v>
      </c>
      <c r="D127" s="103">
        <f t="shared" si="35"/>
        <v>0</v>
      </c>
      <c r="E127" s="103">
        <f t="shared" si="35"/>
        <v>2345</v>
      </c>
      <c r="F127" s="103">
        <f t="shared" si="35"/>
        <v>67</v>
      </c>
      <c r="G127" s="103">
        <f t="shared" si="35"/>
        <v>9640</v>
      </c>
      <c r="H127" s="103">
        <f t="shared" si="35"/>
        <v>33353</v>
      </c>
      <c r="I127" s="103">
        <f t="shared" si="35"/>
        <v>0</v>
      </c>
      <c r="J127" s="103">
        <f t="shared" si="35"/>
        <v>1564</v>
      </c>
      <c r="K127" s="103">
        <f t="shared" si="35"/>
        <v>7635</v>
      </c>
      <c r="L127" s="103">
        <f t="shared" si="35"/>
        <v>23253</v>
      </c>
      <c r="M127" s="103">
        <f t="shared" si="35"/>
        <v>0</v>
      </c>
      <c r="N127" s="103">
        <f t="shared" si="35"/>
        <v>2300</v>
      </c>
      <c r="O127" s="103">
        <f t="shared" si="35"/>
        <v>304732</v>
      </c>
      <c r="V127" s="514"/>
      <c r="W127" s="515"/>
    </row>
    <row r="128" spans="1:23" ht="16.5" hidden="1" thickBot="1" x14ac:dyDescent="0.3">
      <c r="A128" s="811" t="s">
        <v>90</v>
      </c>
      <c r="B128" s="812"/>
      <c r="C128" s="812"/>
      <c r="D128" s="812"/>
      <c r="E128" s="812"/>
      <c r="F128" s="812"/>
      <c r="G128" s="812"/>
      <c r="H128" s="812"/>
      <c r="I128" s="812"/>
      <c r="J128" s="812"/>
      <c r="K128" s="812"/>
      <c r="L128" s="812"/>
      <c r="M128" s="812"/>
      <c r="N128" s="812"/>
      <c r="O128" s="813"/>
      <c r="V128" s="513"/>
      <c r="W128" s="275"/>
    </row>
    <row r="129" spans="1:23" ht="13.5" hidden="1" thickBot="1" x14ac:dyDescent="0.25">
      <c r="A129" s="236"/>
      <c r="B129" s="32" t="s">
        <v>91</v>
      </c>
      <c r="C129" s="28">
        <v>6240</v>
      </c>
      <c r="D129" s="609"/>
      <c r="E129" s="609"/>
      <c r="F129" s="609"/>
      <c r="G129" s="609"/>
      <c r="H129" s="609"/>
      <c r="I129" s="609"/>
      <c r="J129" s="609"/>
      <c r="K129" s="609"/>
      <c r="L129" s="609"/>
      <c r="M129" s="609"/>
      <c r="N129" s="609"/>
      <c r="O129" s="216"/>
      <c r="V129" s="513"/>
      <c r="W129" s="275"/>
    </row>
    <row r="130" spans="1:23" ht="13.5" hidden="1" thickBot="1" x14ac:dyDescent="0.25">
      <c r="A130" s="237"/>
      <c r="B130" s="33" t="s">
        <v>92</v>
      </c>
      <c r="C130" s="34">
        <v>421401</v>
      </c>
      <c r="D130" s="611"/>
      <c r="E130" s="611"/>
      <c r="F130" s="611"/>
      <c r="G130" s="611"/>
      <c r="H130" s="611"/>
      <c r="I130" s="611"/>
      <c r="J130" s="611"/>
      <c r="K130" s="611"/>
      <c r="L130" s="611"/>
      <c r="M130" s="611"/>
      <c r="N130" s="611"/>
      <c r="O130" s="238"/>
      <c r="V130" s="513"/>
      <c r="W130" s="275"/>
    </row>
    <row r="131" spans="1:23" ht="13.5" hidden="1" thickBot="1" x14ac:dyDescent="0.25">
      <c r="A131" s="814" t="s">
        <v>93</v>
      </c>
      <c r="B131" s="815"/>
      <c r="C131" s="26">
        <v>427641</v>
      </c>
      <c r="D131" s="612"/>
      <c r="E131" s="612"/>
      <c r="F131" s="612"/>
      <c r="G131" s="612"/>
      <c r="H131" s="612"/>
      <c r="I131" s="612"/>
      <c r="J131" s="612"/>
      <c r="K131" s="612"/>
      <c r="L131" s="612"/>
      <c r="M131" s="612"/>
      <c r="N131" s="612"/>
      <c r="O131" s="239">
        <v>0</v>
      </c>
      <c r="V131" s="510"/>
      <c r="W131" s="511"/>
    </row>
    <row r="132" spans="1:23" ht="13.5" hidden="1" thickBot="1" x14ac:dyDescent="0.25">
      <c r="A132" s="240"/>
      <c r="B132" s="35" t="s">
        <v>89</v>
      </c>
      <c r="C132" s="26">
        <v>2613</v>
      </c>
      <c r="D132" s="612"/>
      <c r="E132" s="612"/>
      <c r="F132" s="612"/>
      <c r="G132" s="612"/>
      <c r="H132" s="612"/>
      <c r="I132" s="612"/>
      <c r="J132" s="612"/>
      <c r="K132" s="612"/>
      <c r="L132" s="612"/>
      <c r="M132" s="612"/>
      <c r="N132" s="612"/>
      <c r="O132" s="239"/>
      <c r="V132" s="513"/>
      <c r="W132" s="275"/>
    </row>
    <row r="133" spans="1:23" ht="13.5" hidden="1" thickBot="1" x14ac:dyDescent="0.25">
      <c r="A133" s="241"/>
      <c r="B133" s="36" t="s">
        <v>94</v>
      </c>
      <c r="C133" s="34">
        <v>430254</v>
      </c>
      <c r="D133" s="611"/>
      <c r="E133" s="611"/>
      <c r="F133" s="611"/>
      <c r="G133" s="611"/>
      <c r="H133" s="611"/>
      <c r="I133" s="611"/>
      <c r="J133" s="611"/>
      <c r="K133" s="611"/>
      <c r="L133" s="611"/>
      <c r="M133" s="611"/>
      <c r="N133" s="611"/>
      <c r="O133" s="238">
        <v>0</v>
      </c>
      <c r="V133" s="513"/>
      <c r="W133" s="275"/>
    </row>
    <row r="134" spans="1:23" ht="13.5" hidden="1" thickBot="1" x14ac:dyDescent="0.25">
      <c r="A134" s="816" t="s">
        <v>95</v>
      </c>
      <c r="B134" s="817"/>
      <c r="C134" s="26">
        <v>21180670</v>
      </c>
      <c r="D134" s="612"/>
      <c r="E134" s="612"/>
      <c r="F134" s="612"/>
      <c r="G134" s="612"/>
      <c r="H134" s="612"/>
      <c r="I134" s="612"/>
      <c r="J134" s="612"/>
      <c r="K134" s="612"/>
      <c r="L134" s="612"/>
      <c r="M134" s="612"/>
      <c r="N134" s="612"/>
      <c r="O134" s="239">
        <v>11695338</v>
      </c>
      <c r="V134" s="513"/>
      <c r="W134" s="275"/>
    </row>
    <row r="135" spans="1:23" ht="2.25" hidden="1" customHeight="1" thickBot="1" x14ac:dyDescent="0.25">
      <c r="A135" s="242"/>
      <c r="B135" s="262"/>
      <c r="C135" s="263"/>
      <c r="D135" s="263"/>
      <c r="E135" s="263"/>
      <c r="F135" s="263"/>
      <c r="G135" s="263"/>
      <c r="H135" s="263"/>
      <c r="I135" s="263"/>
      <c r="J135" s="263"/>
      <c r="K135" s="263"/>
      <c r="L135" s="263"/>
      <c r="M135" s="263"/>
      <c r="N135" s="263"/>
      <c r="O135" s="196"/>
      <c r="V135" s="513"/>
      <c r="W135" s="275"/>
    </row>
    <row r="136" spans="1:23" ht="4.5" hidden="1" customHeight="1" thickBot="1" x14ac:dyDescent="0.25">
      <c r="A136" s="243"/>
      <c r="B136" s="275"/>
      <c r="C136" s="276"/>
      <c r="D136" s="276"/>
      <c r="E136" s="276"/>
      <c r="F136" s="276"/>
      <c r="G136" s="276"/>
      <c r="H136" s="276"/>
      <c r="I136" s="276"/>
      <c r="J136" s="276"/>
      <c r="K136" s="276"/>
      <c r="L136" s="276"/>
      <c r="M136" s="276"/>
      <c r="N136" s="276"/>
      <c r="O136" s="244"/>
      <c r="V136" s="510"/>
      <c r="W136" s="511"/>
    </row>
    <row r="137" spans="1:23" ht="13.5" hidden="1" thickBot="1" x14ac:dyDescent="0.25">
      <c r="A137" s="243"/>
      <c r="B137" s="275"/>
      <c r="C137" s="276"/>
      <c r="D137" s="276"/>
      <c r="E137" s="276"/>
      <c r="F137" s="276"/>
      <c r="G137" s="276"/>
      <c r="H137" s="276"/>
      <c r="I137" s="276"/>
      <c r="J137" s="276"/>
      <c r="K137" s="276"/>
      <c r="L137" s="276"/>
      <c r="M137" s="276"/>
      <c r="N137" s="276"/>
      <c r="O137" s="244"/>
      <c r="V137" s="513"/>
      <c r="W137" s="275"/>
    </row>
    <row r="138" spans="1:23" ht="13.5" hidden="1" thickBot="1" x14ac:dyDescent="0.25">
      <c r="A138" s="245"/>
      <c r="B138" s="275"/>
      <c r="C138" s="275"/>
      <c r="D138" s="275"/>
      <c r="E138" s="275"/>
      <c r="F138" s="275"/>
      <c r="G138" s="275"/>
      <c r="H138" s="275"/>
      <c r="I138" s="275"/>
      <c r="J138" s="275"/>
      <c r="K138" s="275"/>
      <c r="L138" s="275"/>
      <c r="M138" s="275"/>
      <c r="N138" s="275"/>
      <c r="O138" s="246"/>
      <c r="V138" s="513"/>
      <c r="W138" s="275"/>
    </row>
    <row r="139" spans="1:23" ht="13.5" hidden="1" thickBot="1" x14ac:dyDescent="0.25">
      <c r="A139" s="247"/>
      <c r="O139" s="248"/>
      <c r="V139" s="513"/>
      <c r="W139" s="275"/>
    </row>
    <row r="140" spans="1:23" ht="6" hidden="1" customHeight="1" thickBot="1" x14ac:dyDescent="0.3">
      <c r="A140" s="247"/>
      <c r="O140" s="248"/>
      <c r="V140" s="508"/>
      <c r="W140" s="516"/>
    </row>
    <row r="141" spans="1:23" ht="14.25" thickBot="1" x14ac:dyDescent="0.3">
      <c r="A141" s="806" t="s">
        <v>244</v>
      </c>
      <c r="B141" s="807"/>
      <c r="C141" s="807"/>
      <c r="D141" s="807"/>
      <c r="E141" s="807"/>
      <c r="F141" s="807"/>
      <c r="G141" s="807"/>
      <c r="H141" s="807"/>
      <c r="I141" s="807"/>
      <c r="J141" s="807"/>
      <c r="K141" s="807"/>
      <c r="L141" s="807"/>
      <c r="M141" s="807"/>
      <c r="N141" s="807"/>
      <c r="O141" s="808"/>
      <c r="V141" s="508"/>
      <c r="W141" s="508"/>
    </row>
    <row r="142" spans="1:23" x14ac:dyDescent="0.2">
      <c r="A142" s="249" t="s">
        <v>38</v>
      </c>
      <c r="B142" s="171" t="s">
        <v>245</v>
      </c>
      <c r="C142" s="280">
        <f>C71-C116</f>
        <v>-172875</v>
      </c>
      <c r="D142" s="280">
        <f t="shared" ref="D142:N142" si="36">D71-D116</f>
        <v>0</v>
      </c>
      <c r="E142" s="280">
        <f t="shared" si="36"/>
        <v>-2345</v>
      </c>
      <c r="F142" s="280">
        <f t="shared" si="36"/>
        <v>-67</v>
      </c>
      <c r="G142" s="280">
        <f t="shared" si="36"/>
        <v>-9640</v>
      </c>
      <c r="H142" s="280">
        <f t="shared" si="36"/>
        <v>-18853</v>
      </c>
      <c r="I142" s="280">
        <f t="shared" si="36"/>
        <v>0</v>
      </c>
      <c r="J142" s="280">
        <f t="shared" si="36"/>
        <v>-1564</v>
      </c>
      <c r="K142" s="280">
        <f t="shared" si="36"/>
        <v>-7635</v>
      </c>
      <c r="L142" s="280">
        <f t="shared" si="36"/>
        <v>-22403</v>
      </c>
      <c r="M142" s="280">
        <f t="shared" si="36"/>
        <v>0</v>
      </c>
      <c r="N142" s="280">
        <f t="shared" si="36"/>
        <v>-2300</v>
      </c>
      <c r="O142" s="280">
        <f t="shared" ref="O142" si="37">O71-O116</f>
        <v>-234232</v>
      </c>
      <c r="V142" s="517"/>
      <c r="W142" s="518"/>
    </row>
    <row r="143" spans="1:23" ht="13.5" thickBot="1" x14ac:dyDescent="0.25">
      <c r="A143" s="250" t="s">
        <v>17</v>
      </c>
      <c r="B143" s="251" t="s">
        <v>246</v>
      </c>
      <c r="C143" s="281">
        <f>C85-C126</f>
        <v>172875</v>
      </c>
      <c r="D143" s="281">
        <f t="shared" ref="D143:N143" si="38">D85-D126</f>
        <v>0</v>
      </c>
      <c r="E143" s="281">
        <f t="shared" si="38"/>
        <v>2345</v>
      </c>
      <c r="F143" s="281">
        <f t="shared" si="38"/>
        <v>67</v>
      </c>
      <c r="G143" s="281">
        <f t="shared" si="38"/>
        <v>9640</v>
      </c>
      <c r="H143" s="281">
        <f t="shared" si="38"/>
        <v>18853</v>
      </c>
      <c r="I143" s="281">
        <f t="shared" si="38"/>
        <v>0</v>
      </c>
      <c r="J143" s="281">
        <f t="shared" si="38"/>
        <v>1564</v>
      </c>
      <c r="K143" s="281">
        <f t="shared" si="38"/>
        <v>7635</v>
      </c>
      <c r="L143" s="281">
        <f t="shared" si="38"/>
        <v>22403</v>
      </c>
      <c r="M143" s="281">
        <f t="shared" si="38"/>
        <v>0</v>
      </c>
      <c r="N143" s="281">
        <f t="shared" si="38"/>
        <v>2300</v>
      </c>
      <c r="O143" s="281">
        <f t="shared" ref="O143" si="39">O85-O126</f>
        <v>234232</v>
      </c>
      <c r="V143" s="499"/>
      <c r="W143" s="275"/>
    </row>
    <row r="144" spans="1:23" ht="15.75" x14ac:dyDescent="0.25">
      <c r="B144" s="43"/>
      <c r="O144" s="30"/>
      <c r="V144" s="499"/>
      <c r="W144" s="275"/>
    </row>
    <row r="145" spans="2:23" ht="15.75" x14ac:dyDescent="0.25">
      <c r="B145" s="42"/>
      <c r="O145" s="30"/>
      <c r="V145" s="507"/>
      <c r="W145" s="275"/>
    </row>
    <row r="146" spans="2:23" ht="15.75" x14ac:dyDescent="0.25">
      <c r="B146" s="42"/>
      <c r="V146" s="499"/>
      <c r="W146" s="275"/>
    </row>
    <row r="147" spans="2:23" ht="15.75" x14ac:dyDescent="0.25">
      <c r="B147" s="42"/>
      <c r="V147" s="510"/>
      <c r="W147" s="275"/>
    </row>
    <row r="148" spans="2:23" ht="15.75" x14ac:dyDescent="0.25">
      <c r="B148" s="42"/>
      <c r="O148" s="30"/>
      <c r="V148" s="519"/>
      <c r="W148" s="520"/>
    </row>
    <row r="149" spans="2:23" ht="15.75" x14ac:dyDescent="0.25">
      <c r="B149" s="42"/>
      <c r="O149" s="30"/>
      <c r="V149" s="513"/>
      <c r="W149" s="275"/>
    </row>
    <row r="150" spans="2:23" ht="15.75" x14ac:dyDescent="0.25">
      <c r="B150" s="42"/>
      <c r="V150" s="513"/>
      <c r="W150" s="275"/>
    </row>
    <row r="151" spans="2:23" ht="15.75" x14ac:dyDescent="0.25">
      <c r="B151" s="42"/>
      <c r="V151" s="510"/>
      <c r="W151" s="511"/>
    </row>
    <row r="152" spans="2:23" ht="15.75" x14ac:dyDescent="0.25">
      <c r="B152" s="44"/>
      <c r="V152" s="513"/>
      <c r="W152" s="275"/>
    </row>
    <row r="153" spans="2:23" ht="15.75" x14ac:dyDescent="0.25">
      <c r="B153" s="44"/>
      <c r="V153" s="513"/>
      <c r="W153" s="275"/>
    </row>
    <row r="154" spans="2:23" ht="15.75" x14ac:dyDescent="0.25">
      <c r="B154" s="44"/>
      <c r="V154" s="513"/>
      <c r="W154" s="275"/>
    </row>
    <row r="155" spans="2:23" ht="15.75" x14ac:dyDescent="0.25">
      <c r="B155" s="45"/>
      <c r="V155" s="508"/>
      <c r="W155" s="516"/>
    </row>
    <row r="156" spans="2:23" ht="15.75" x14ac:dyDescent="0.25">
      <c r="B156" s="43"/>
      <c r="O156" s="30"/>
      <c r="V156" s="793"/>
      <c r="W156" s="793"/>
    </row>
    <row r="157" spans="2:23" ht="15.75" x14ac:dyDescent="0.25">
      <c r="B157" s="43"/>
      <c r="O157" s="30"/>
    </row>
    <row r="158" spans="2:23" ht="15.75" x14ac:dyDescent="0.25">
      <c r="B158" s="43"/>
      <c r="O158" s="30"/>
    </row>
    <row r="159" spans="2:23" ht="15.75" x14ac:dyDescent="0.25">
      <c r="B159" s="43"/>
    </row>
    <row r="160" spans="2:23" ht="15.75" x14ac:dyDescent="0.25">
      <c r="B160" s="46"/>
      <c r="O160" s="30"/>
    </row>
    <row r="161" spans="2:15" ht="15.75" x14ac:dyDescent="0.25">
      <c r="B161" s="46"/>
      <c r="O161" s="30"/>
    </row>
    <row r="162" spans="2:15" ht="15.75" x14ac:dyDescent="0.25">
      <c r="B162" s="46"/>
      <c r="O162" s="30"/>
    </row>
    <row r="163" spans="2:15" ht="15.75" x14ac:dyDescent="0.25">
      <c r="B163" s="46"/>
      <c r="O163" s="30"/>
    </row>
    <row r="164" spans="2:15" ht="15.75" x14ac:dyDescent="0.25">
      <c r="B164" s="46"/>
      <c r="O164" s="30"/>
    </row>
    <row r="165" spans="2:15" ht="15.75" x14ac:dyDescent="0.25">
      <c r="B165" s="46"/>
    </row>
    <row r="166" spans="2:15" ht="15.75" x14ac:dyDescent="0.25">
      <c r="B166" s="46"/>
    </row>
    <row r="167" spans="2:15" ht="15.75" x14ac:dyDescent="0.25">
      <c r="B167" s="46"/>
      <c r="O167" s="30"/>
    </row>
    <row r="168" spans="2:15" ht="15.75" x14ac:dyDescent="0.25">
      <c r="B168" s="42"/>
      <c r="O168" s="30"/>
    </row>
    <row r="169" spans="2:15" ht="15.75" x14ac:dyDescent="0.25">
      <c r="B169" s="42"/>
      <c r="O169" s="30"/>
    </row>
    <row r="170" spans="2:15" ht="15.75" x14ac:dyDescent="0.25">
      <c r="B170" s="45"/>
    </row>
    <row r="171" spans="2:15" ht="15.75" x14ac:dyDescent="0.25">
      <c r="B171" s="45"/>
    </row>
    <row r="172" spans="2:15" ht="15.75" x14ac:dyDescent="0.25">
      <c r="B172" s="45"/>
    </row>
    <row r="173" spans="2:15" ht="15.75" x14ac:dyDescent="0.25">
      <c r="B173" s="42"/>
    </row>
    <row r="174" spans="2:15" ht="15.75" x14ac:dyDescent="0.25">
      <c r="B174" s="42"/>
    </row>
    <row r="175" spans="2:15" ht="15.75" x14ac:dyDescent="0.25">
      <c r="B175" s="47"/>
      <c r="O175" s="30"/>
    </row>
    <row r="176" spans="2:15" ht="15.75" x14ac:dyDescent="0.25">
      <c r="B176" s="47"/>
      <c r="O176" s="30"/>
    </row>
    <row r="177" spans="2:15" ht="15.75" x14ac:dyDescent="0.25">
      <c r="B177" s="47"/>
      <c r="O177" s="30"/>
    </row>
    <row r="178" spans="2:15" ht="15.75" x14ac:dyDescent="0.25">
      <c r="B178" s="48"/>
      <c r="O178" s="30"/>
    </row>
    <row r="179" spans="2:15" ht="15.75" x14ac:dyDescent="0.25">
      <c r="B179" s="48"/>
      <c r="O179" s="30"/>
    </row>
    <row r="180" spans="2:15" ht="15.75" x14ac:dyDescent="0.25">
      <c r="B180" s="48"/>
    </row>
    <row r="181" spans="2:15" ht="15.75" x14ac:dyDescent="0.25">
      <c r="B181" s="48"/>
    </row>
    <row r="182" spans="2:15" ht="15.75" x14ac:dyDescent="0.25">
      <c r="B182" s="45"/>
    </row>
    <row r="183" spans="2:15" ht="15.75" x14ac:dyDescent="0.25">
      <c r="B183" s="45"/>
    </row>
    <row r="184" spans="2:15" ht="15.75" x14ac:dyDescent="0.25">
      <c r="B184" s="45"/>
    </row>
    <row r="185" spans="2:15" ht="15.75" x14ac:dyDescent="0.25">
      <c r="B185" s="45"/>
      <c r="O185" s="30"/>
    </row>
  </sheetData>
  <mergeCells count="23">
    <mergeCell ref="J87:J88"/>
    <mergeCell ref="G87:G88"/>
    <mergeCell ref="A86:B86"/>
    <mergeCell ref="A87:A88"/>
    <mergeCell ref="B87:B88"/>
    <mergeCell ref="C87:C88"/>
    <mergeCell ref="H87:H88"/>
    <mergeCell ref="K87:K88"/>
    <mergeCell ref="N87:N88"/>
    <mergeCell ref="A141:O141"/>
    <mergeCell ref="V156:W156"/>
    <mergeCell ref="I87:I88"/>
    <mergeCell ref="M87:M88"/>
    <mergeCell ref="D87:D88"/>
    <mergeCell ref="O87:O88"/>
    <mergeCell ref="A116:B116"/>
    <mergeCell ref="A127:B127"/>
    <mergeCell ref="A128:O128"/>
    <mergeCell ref="A131:B131"/>
    <mergeCell ref="A134:B134"/>
    <mergeCell ref="L87:L88"/>
    <mergeCell ref="E87:E88"/>
    <mergeCell ref="F87:F88"/>
  </mergeCells>
  <printOptions horizontalCentered="1" gridLines="1"/>
  <pageMargins left="0.98425196850393704" right="0.98425196850393704" top="0.98425196850393704" bottom="0.98425196850393704" header="0.51181102362204722" footer="0.51181102362204722"/>
  <pageSetup paperSize="9" scale="68" fitToHeight="0" orientation="landscape" blackAndWhite="1" verticalDpi="300" r:id="rId1"/>
  <headerFooter scaleWithDoc="0" alignWithMargins="0">
    <oddHeader>&amp;L&amp;8 8.melléklet 
&amp;CSimontornya Város Önkormányzata 2023. évi bevétel - kiadás mérlege</oddHeader>
    <oddFooter>&amp;L&amp;"Times New Roman CE,Normál"&amp;D/&amp;T</oddFooter>
  </headerFooter>
  <rowBreaks count="1" manualBreakCount="1">
    <brk id="8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zoomScaleNormal="100" workbookViewId="0">
      <selection activeCell="K19" sqref="K19"/>
    </sheetView>
  </sheetViews>
  <sheetFormatPr defaultRowHeight="15" x14ac:dyDescent="0.25"/>
  <cols>
    <col min="1" max="1" width="42.5703125" style="632" customWidth="1"/>
    <col min="2" max="2" width="13.5703125" style="632" customWidth="1"/>
    <col min="3" max="4" width="10.42578125" style="632" customWidth="1"/>
    <col min="5" max="5" width="12" style="632" customWidth="1"/>
    <col min="6" max="6" width="10.28515625" style="632" customWidth="1"/>
    <col min="7" max="8" width="10.85546875" style="632" customWidth="1"/>
    <col min="9" max="9" width="10.7109375" style="632" customWidth="1"/>
    <col min="10" max="260" width="9.140625" style="632"/>
    <col min="261" max="261" width="45.28515625" style="632" customWidth="1"/>
    <col min="262" max="262" width="13.5703125" style="632" customWidth="1"/>
    <col min="263" max="264" width="10.42578125" style="632" customWidth="1"/>
    <col min="265" max="265" width="12" style="632" customWidth="1"/>
    <col min="266" max="516" width="9.140625" style="632"/>
    <col min="517" max="517" width="45.28515625" style="632" customWidth="1"/>
    <col min="518" max="518" width="13.5703125" style="632" customWidth="1"/>
    <col min="519" max="520" width="10.42578125" style="632" customWidth="1"/>
    <col min="521" max="521" width="12" style="632" customWidth="1"/>
    <col min="522" max="772" width="9.140625" style="632"/>
    <col min="773" max="773" width="45.28515625" style="632" customWidth="1"/>
    <col min="774" max="774" width="13.5703125" style="632" customWidth="1"/>
    <col min="775" max="776" width="10.42578125" style="632" customWidth="1"/>
    <col min="777" max="777" width="12" style="632" customWidth="1"/>
    <col min="778" max="1028" width="9.140625" style="632"/>
    <col min="1029" max="1029" width="45.28515625" style="632" customWidth="1"/>
    <col min="1030" max="1030" width="13.5703125" style="632" customWidth="1"/>
    <col min="1031" max="1032" width="10.42578125" style="632" customWidth="1"/>
    <col min="1033" max="1033" width="12" style="632" customWidth="1"/>
    <col min="1034" max="1284" width="9.140625" style="632"/>
    <col min="1285" max="1285" width="45.28515625" style="632" customWidth="1"/>
    <col min="1286" max="1286" width="13.5703125" style="632" customWidth="1"/>
    <col min="1287" max="1288" width="10.42578125" style="632" customWidth="1"/>
    <col min="1289" max="1289" width="12" style="632" customWidth="1"/>
    <col min="1290" max="1540" width="9.140625" style="632"/>
    <col min="1541" max="1541" width="45.28515625" style="632" customWidth="1"/>
    <col min="1542" max="1542" width="13.5703125" style="632" customWidth="1"/>
    <col min="1543" max="1544" width="10.42578125" style="632" customWidth="1"/>
    <col min="1545" max="1545" width="12" style="632" customWidth="1"/>
    <col min="1546" max="1796" width="9.140625" style="632"/>
    <col min="1797" max="1797" width="45.28515625" style="632" customWidth="1"/>
    <col min="1798" max="1798" width="13.5703125" style="632" customWidth="1"/>
    <col min="1799" max="1800" width="10.42578125" style="632" customWidth="1"/>
    <col min="1801" max="1801" width="12" style="632" customWidth="1"/>
    <col min="1802" max="2052" width="9.140625" style="632"/>
    <col min="2053" max="2053" width="45.28515625" style="632" customWidth="1"/>
    <col min="2054" max="2054" width="13.5703125" style="632" customWidth="1"/>
    <col min="2055" max="2056" width="10.42578125" style="632" customWidth="1"/>
    <col min="2057" max="2057" width="12" style="632" customWidth="1"/>
    <col min="2058" max="2308" width="9.140625" style="632"/>
    <col min="2309" max="2309" width="45.28515625" style="632" customWidth="1"/>
    <col min="2310" max="2310" width="13.5703125" style="632" customWidth="1"/>
    <col min="2311" max="2312" width="10.42578125" style="632" customWidth="1"/>
    <col min="2313" max="2313" width="12" style="632" customWidth="1"/>
    <col min="2314" max="2564" width="9.140625" style="632"/>
    <col min="2565" max="2565" width="45.28515625" style="632" customWidth="1"/>
    <col min="2566" max="2566" width="13.5703125" style="632" customWidth="1"/>
    <col min="2567" max="2568" width="10.42578125" style="632" customWidth="1"/>
    <col min="2569" max="2569" width="12" style="632" customWidth="1"/>
    <col min="2570" max="2820" width="9.140625" style="632"/>
    <col min="2821" max="2821" width="45.28515625" style="632" customWidth="1"/>
    <col min="2822" max="2822" width="13.5703125" style="632" customWidth="1"/>
    <col min="2823" max="2824" width="10.42578125" style="632" customWidth="1"/>
    <col min="2825" max="2825" width="12" style="632" customWidth="1"/>
    <col min="2826" max="3076" width="9.140625" style="632"/>
    <col min="3077" max="3077" width="45.28515625" style="632" customWidth="1"/>
    <col min="3078" max="3078" width="13.5703125" style="632" customWidth="1"/>
    <col min="3079" max="3080" width="10.42578125" style="632" customWidth="1"/>
    <col min="3081" max="3081" width="12" style="632" customWidth="1"/>
    <col min="3082" max="3332" width="9.140625" style="632"/>
    <col min="3333" max="3333" width="45.28515625" style="632" customWidth="1"/>
    <col min="3334" max="3334" width="13.5703125" style="632" customWidth="1"/>
    <col min="3335" max="3336" width="10.42578125" style="632" customWidth="1"/>
    <col min="3337" max="3337" width="12" style="632" customWidth="1"/>
    <col min="3338" max="3588" width="9.140625" style="632"/>
    <col min="3589" max="3589" width="45.28515625" style="632" customWidth="1"/>
    <col min="3590" max="3590" width="13.5703125" style="632" customWidth="1"/>
    <col min="3591" max="3592" width="10.42578125" style="632" customWidth="1"/>
    <col min="3593" max="3593" width="12" style="632" customWidth="1"/>
    <col min="3594" max="3844" width="9.140625" style="632"/>
    <col min="3845" max="3845" width="45.28515625" style="632" customWidth="1"/>
    <col min="3846" max="3846" width="13.5703125" style="632" customWidth="1"/>
    <col min="3847" max="3848" width="10.42578125" style="632" customWidth="1"/>
    <col min="3849" max="3849" width="12" style="632" customWidth="1"/>
    <col min="3850" max="4100" width="9.140625" style="632"/>
    <col min="4101" max="4101" width="45.28515625" style="632" customWidth="1"/>
    <col min="4102" max="4102" width="13.5703125" style="632" customWidth="1"/>
    <col min="4103" max="4104" width="10.42578125" style="632" customWidth="1"/>
    <col min="4105" max="4105" width="12" style="632" customWidth="1"/>
    <col min="4106" max="4356" width="9.140625" style="632"/>
    <col min="4357" max="4357" width="45.28515625" style="632" customWidth="1"/>
    <col min="4358" max="4358" width="13.5703125" style="632" customWidth="1"/>
    <col min="4359" max="4360" width="10.42578125" style="632" customWidth="1"/>
    <col min="4361" max="4361" width="12" style="632" customWidth="1"/>
    <col min="4362" max="4612" width="9.140625" style="632"/>
    <col min="4613" max="4613" width="45.28515625" style="632" customWidth="1"/>
    <col min="4614" max="4614" width="13.5703125" style="632" customWidth="1"/>
    <col min="4615" max="4616" width="10.42578125" style="632" customWidth="1"/>
    <col min="4617" max="4617" width="12" style="632" customWidth="1"/>
    <col min="4618" max="4868" width="9.140625" style="632"/>
    <col min="4869" max="4869" width="45.28515625" style="632" customWidth="1"/>
    <col min="4870" max="4870" width="13.5703125" style="632" customWidth="1"/>
    <col min="4871" max="4872" width="10.42578125" style="632" customWidth="1"/>
    <col min="4873" max="4873" width="12" style="632" customWidth="1"/>
    <col min="4874" max="5124" width="9.140625" style="632"/>
    <col min="5125" max="5125" width="45.28515625" style="632" customWidth="1"/>
    <col min="5126" max="5126" width="13.5703125" style="632" customWidth="1"/>
    <col min="5127" max="5128" width="10.42578125" style="632" customWidth="1"/>
    <col min="5129" max="5129" width="12" style="632" customWidth="1"/>
    <col min="5130" max="5380" width="9.140625" style="632"/>
    <col min="5381" max="5381" width="45.28515625" style="632" customWidth="1"/>
    <col min="5382" max="5382" width="13.5703125" style="632" customWidth="1"/>
    <col min="5383" max="5384" width="10.42578125" style="632" customWidth="1"/>
    <col min="5385" max="5385" width="12" style="632" customWidth="1"/>
    <col min="5386" max="5636" width="9.140625" style="632"/>
    <col min="5637" max="5637" width="45.28515625" style="632" customWidth="1"/>
    <col min="5638" max="5638" width="13.5703125" style="632" customWidth="1"/>
    <col min="5639" max="5640" width="10.42578125" style="632" customWidth="1"/>
    <col min="5641" max="5641" width="12" style="632" customWidth="1"/>
    <col min="5642" max="5892" width="9.140625" style="632"/>
    <col min="5893" max="5893" width="45.28515625" style="632" customWidth="1"/>
    <col min="5894" max="5894" width="13.5703125" style="632" customWidth="1"/>
    <col min="5895" max="5896" width="10.42578125" style="632" customWidth="1"/>
    <col min="5897" max="5897" width="12" style="632" customWidth="1"/>
    <col min="5898" max="6148" width="9.140625" style="632"/>
    <col min="6149" max="6149" width="45.28515625" style="632" customWidth="1"/>
    <col min="6150" max="6150" width="13.5703125" style="632" customWidth="1"/>
    <col min="6151" max="6152" width="10.42578125" style="632" customWidth="1"/>
    <col min="6153" max="6153" width="12" style="632" customWidth="1"/>
    <col min="6154" max="6404" width="9.140625" style="632"/>
    <col min="6405" max="6405" width="45.28515625" style="632" customWidth="1"/>
    <col min="6406" max="6406" width="13.5703125" style="632" customWidth="1"/>
    <col min="6407" max="6408" width="10.42578125" style="632" customWidth="1"/>
    <col min="6409" max="6409" width="12" style="632" customWidth="1"/>
    <col min="6410" max="6660" width="9.140625" style="632"/>
    <col min="6661" max="6661" width="45.28515625" style="632" customWidth="1"/>
    <col min="6662" max="6662" width="13.5703125" style="632" customWidth="1"/>
    <col min="6663" max="6664" width="10.42578125" style="632" customWidth="1"/>
    <col min="6665" max="6665" width="12" style="632" customWidth="1"/>
    <col min="6666" max="6916" width="9.140625" style="632"/>
    <col min="6917" max="6917" width="45.28515625" style="632" customWidth="1"/>
    <col min="6918" max="6918" width="13.5703125" style="632" customWidth="1"/>
    <col min="6919" max="6920" width="10.42578125" style="632" customWidth="1"/>
    <col min="6921" max="6921" width="12" style="632" customWidth="1"/>
    <col min="6922" max="7172" width="9.140625" style="632"/>
    <col min="7173" max="7173" width="45.28515625" style="632" customWidth="1"/>
    <col min="7174" max="7174" width="13.5703125" style="632" customWidth="1"/>
    <col min="7175" max="7176" width="10.42578125" style="632" customWidth="1"/>
    <col min="7177" max="7177" width="12" style="632" customWidth="1"/>
    <col min="7178" max="7428" width="9.140625" style="632"/>
    <col min="7429" max="7429" width="45.28515625" style="632" customWidth="1"/>
    <col min="7430" max="7430" width="13.5703125" style="632" customWidth="1"/>
    <col min="7431" max="7432" width="10.42578125" style="632" customWidth="1"/>
    <col min="7433" max="7433" width="12" style="632" customWidth="1"/>
    <col min="7434" max="7684" width="9.140625" style="632"/>
    <col min="7685" max="7685" width="45.28515625" style="632" customWidth="1"/>
    <col min="7686" max="7686" width="13.5703125" style="632" customWidth="1"/>
    <col min="7687" max="7688" width="10.42578125" style="632" customWidth="1"/>
    <col min="7689" max="7689" width="12" style="632" customWidth="1"/>
    <col min="7690" max="7940" width="9.140625" style="632"/>
    <col min="7941" max="7941" width="45.28515625" style="632" customWidth="1"/>
    <col min="7942" max="7942" width="13.5703125" style="632" customWidth="1"/>
    <col min="7943" max="7944" width="10.42578125" style="632" customWidth="1"/>
    <col min="7945" max="7945" width="12" style="632" customWidth="1"/>
    <col min="7946" max="8196" width="9.140625" style="632"/>
    <col min="8197" max="8197" width="45.28515625" style="632" customWidth="1"/>
    <col min="8198" max="8198" width="13.5703125" style="632" customWidth="1"/>
    <col min="8199" max="8200" width="10.42578125" style="632" customWidth="1"/>
    <col min="8201" max="8201" width="12" style="632" customWidth="1"/>
    <col min="8202" max="8452" width="9.140625" style="632"/>
    <col min="8453" max="8453" width="45.28515625" style="632" customWidth="1"/>
    <col min="8454" max="8454" width="13.5703125" style="632" customWidth="1"/>
    <col min="8455" max="8456" width="10.42578125" style="632" customWidth="1"/>
    <col min="8457" max="8457" width="12" style="632" customWidth="1"/>
    <col min="8458" max="8708" width="9.140625" style="632"/>
    <col min="8709" max="8709" width="45.28515625" style="632" customWidth="1"/>
    <col min="8710" max="8710" width="13.5703125" style="632" customWidth="1"/>
    <col min="8711" max="8712" width="10.42578125" style="632" customWidth="1"/>
    <col min="8713" max="8713" width="12" style="632" customWidth="1"/>
    <col min="8714" max="8964" width="9.140625" style="632"/>
    <col min="8965" max="8965" width="45.28515625" style="632" customWidth="1"/>
    <col min="8966" max="8966" width="13.5703125" style="632" customWidth="1"/>
    <col min="8967" max="8968" width="10.42578125" style="632" customWidth="1"/>
    <col min="8969" max="8969" width="12" style="632" customWidth="1"/>
    <col min="8970" max="9220" width="9.140625" style="632"/>
    <col min="9221" max="9221" width="45.28515625" style="632" customWidth="1"/>
    <col min="9222" max="9222" width="13.5703125" style="632" customWidth="1"/>
    <col min="9223" max="9224" width="10.42578125" style="632" customWidth="1"/>
    <col min="9225" max="9225" width="12" style="632" customWidth="1"/>
    <col min="9226" max="9476" width="9.140625" style="632"/>
    <col min="9477" max="9477" width="45.28515625" style="632" customWidth="1"/>
    <col min="9478" max="9478" width="13.5703125" style="632" customWidth="1"/>
    <col min="9479" max="9480" width="10.42578125" style="632" customWidth="1"/>
    <col min="9481" max="9481" width="12" style="632" customWidth="1"/>
    <col min="9482" max="9732" width="9.140625" style="632"/>
    <col min="9733" max="9733" width="45.28515625" style="632" customWidth="1"/>
    <col min="9734" max="9734" width="13.5703125" style="632" customWidth="1"/>
    <col min="9735" max="9736" width="10.42578125" style="632" customWidth="1"/>
    <col min="9737" max="9737" width="12" style="632" customWidth="1"/>
    <col min="9738" max="9988" width="9.140625" style="632"/>
    <col min="9989" max="9989" width="45.28515625" style="632" customWidth="1"/>
    <col min="9990" max="9990" width="13.5703125" style="632" customWidth="1"/>
    <col min="9991" max="9992" width="10.42578125" style="632" customWidth="1"/>
    <col min="9993" max="9993" width="12" style="632" customWidth="1"/>
    <col min="9994" max="10244" width="9.140625" style="632"/>
    <col min="10245" max="10245" width="45.28515625" style="632" customWidth="1"/>
    <col min="10246" max="10246" width="13.5703125" style="632" customWidth="1"/>
    <col min="10247" max="10248" width="10.42578125" style="632" customWidth="1"/>
    <col min="10249" max="10249" width="12" style="632" customWidth="1"/>
    <col min="10250" max="10500" width="9.140625" style="632"/>
    <col min="10501" max="10501" width="45.28515625" style="632" customWidth="1"/>
    <col min="10502" max="10502" width="13.5703125" style="632" customWidth="1"/>
    <col min="10503" max="10504" width="10.42578125" style="632" customWidth="1"/>
    <col min="10505" max="10505" width="12" style="632" customWidth="1"/>
    <col min="10506" max="10756" width="9.140625" style="632"/>
    <col min="10757" max="10757" width="45.28515625" style="632" customWidth="1"/>
    <col min="10758" max="10758" width="13.5703125" style="632" customWidth="1"/>
    <col min="10759" max="10760" width="10.42578125" style="632" customWidth="1"/>
    <col min="10761" max="10761" width="12" style="632" customWidth="1"/>
    <col min="10762" max="11012" width="9.140625" style="632"/>
    <col min="11013" max="11013" width="45.28515625" style="632" customWidth="1"/>
    <col min="11014" max="11014" width="13.5703125" style="632" customWidth="1"/>
    <col min="11015" max="11016" width="10.42578125" style="632" customWidth="1"/>
    <col min="11017" max="11017" width="12" style="632" customWidth="1"/>
    <col min="11018" max="11268" width="9.140625" style="632"/>
    <col min="11269" max="11269" width="45.28515625" style="632" customWidth="1"/>
    <col min="11270" max="11270" width="13.5703125" style="632" customWidth="1"/>
    <col min="11271" max="11272" width="10.42578125" style="632" customWidth="1"/>
    <col min="11273" max="11273" width="12" style="632" customWidth="1"/>
    <col min="11274" max="11524" width="9.140625" style="632"/>
    <col min="11525" max="11525" width="45.28515625" style="632" customWidth="1"/>
    <col min="11526" max="11526" width="13.5703125" style="632" customWidth="1"/>
    <col min="11527" max="11528" width="10.42578125" style="632" customWidth="1"/>
    <col min="11529" max="11529" width="12" style="632" customWidth="1"/>
    <col min="11530" max="11780" width="9.140625" style="632"/>
    <col min="11781" max="11781" width="45.28515625" style="632" customWidth="1"/>
    <col min="11782" max="11782" width="13.5703125" style="632" customWidth="1"/>
    <col min="11783" max="11784" width="10.42578125" style="632" customWidth="1"/>
    <col min="11785" max="11785" width="12" style="632" customWidth="1"/>
    <col min="11786" max="12036" width="9.140625" style="632"/>
    <col min="12037" max="12037" width="45.28515625" style="632" customWidth="1"/>
    <col min="12038" max="12038" width="13.5703125" style="632" customWidth="1"/>
    <col min="12039" max="12040" width="10.42578125" style="632" customWidth="1"/>
    <col min="12041" max="12041" width="12" style="632" customWidth="1"/>
    <col min="12042" max="12292" width="9.140625" style="632"/>
    <col min="12293" max="12293" width="45.28515625" style="632" customWidth="1"/>
    <col min="12294" max="12294" width="13.5703125" style="632" customWidth="1"/>
    <col min="12295" max="12296" width="10.42578125" style="632" customWidth="1"/>
    <col min="12297" max="12297" width="12" style="632" customWidth="1"/>
    <col min="12298" max="12548" width="9.140625" style="632"/>
    <col min="12549" max="12549" width="45.28515625" style="632" customWidth="1"/>
    <col min="12550" max="12550" width="13.5703125" style="632" customWidth="1"/>
    <col min="12551" max="12552" width="10.42578125" style="632" customWidth="1"/>
    <col min="12553" max="12553" width="12" style="632" customWidth="1"/>
    <col min="12554" max="12804" width="9.140625" style="632"/>
    <col min="12805" max="12805" width="45.28515625" style="632" customWidth="1"/>
    <col min="12806" max="12806" width="13.5703125" style="632" customWidth="1"/>
    <col min="12807" max="12808" width="10.42578125" style="632" customWidth="1"/>
    <col min="12809" max="12809" width="12" style="632" customWidth="1"/>
    <col min="12810" max="13060" width="9.140625" style="632"/>
    <col min="13061" max="13061" width="45.28515625" style="632" customWidth="1"/>
    <col min="13062" max="13062" width="13.5703125" style="632" customWidth="1"/>
    <col min="13063" max="13064" width="10.42578125" style="632" customWidth="1"/>
    <col min="13065" max="13065" width="12" style="632" customWidth="1"/>
    <col min="13066" max="13316" width="9.140625" style="632"/>
    <col min="13317" max="13317" width="45.28515625" style="632" customWidth="1"/>
    <col min="13318" max="13318" width="13.5703125" style="632" customWidth="1"/>
    <col min="13319" max="13320" width="10.42578125" style="632" customWidth="1"/>
    <col min="13321" max="13321" width="12" style="632" customWidth="1"/>
    <col min="13322" max="13572" width="9.140625" style="632"/>
    <col min="13573" max="13573" width="45.28515625" style="632" customWidth="1"/>
    <col min="13574" max="13574" width="13.5703125" style="632" customWidth="1"/>
    <col min="13575" max="13576" width="10.42578125" style="632" customWidth="1"/>
    <col min="13577" max="13577" width="12" style="632" customWidth="1"/>
    <col min="13578" max="13828" width="9.140625" style="632"/>
    <col min="13829" max="13829" width="45.28515625" style="632" customWidth="1"/>
    <col min="13830" max="13830" width="13.5703125" style="632" customWidth="1"/>
    <col min="13831" max="13832" width="10.42578125" style="632" customWidth="1"/>
    <col min="13833" max="13833" width="12" style="632" customWidth="1"/>
    <col min="13834" max="14084" width="9.140625" style="632"/>
    <col min="14085" max="14085" width="45.28515625" style="632" customWidth="1"/>
    <col min="14086" max="14086" width="13.5703125" style="632" customWidth="1"/>
    <col min="14087" max="14088" width="10.42578125" style="632" customWidth="1"/>
    <col min="14089" max="14089" width="12" style="632" customWidth="1"/>
    <col min="14090" max="14340" width="9.140625" style="632"/>
    <col min="14341" max="14341" width="45.28515625" style="632" customWidth="1"/>
    <col min="14342" max="14342" width="13.5703125" style="632" customWidth="1"/>
    <col min="14343" max="14344" width="10.42578125" style="632" customWidth="1"/>
    <col min="14345" max="14345" width="12" style="632" customWidth="1"/>
    <col min="14346" max="14596" width="9.140625" style="632"/>
    <col min="14597" max="14597" width="45.28515625" style="632" customWidth="1"/>
    <col min="14598" max="14598" width="13.5703125" style="632" customWidth="1"/>
    <col min="14599" max="14600" width="10.42578125" style="632" customWidth="1"/>
    <col min="14601" max="14601" width="12" style="632" customWidth="1"/>
    <col min="14602" max="14852" width="9.140625" style="632"/>
    <col min="14853" max="14853" width="45.28515625" style="632" customWidth="1"/>
    <col min="14854" max="14854" width="13.5703125" style="632" customWidth="1"/>
    <col min="14855" max="14856" width="10.42578125" style="632" customWidth="1"/>
    <col min="14857" max="14857" width="12" style="632" customWidth="1"/>
    <col min="14858" max="15108" width="9.140625" style="632"/>
    <col min="15109" max="15109" width="45.28515625" style="632" customWidth="1"/>
    <col min="15110" max="15110" width="13.5703125" style="632" customWidth="1"/>
    <col min="15111" max="15112" width="10.42578125" style="632" customWidth="1"/>
    <col min="15113" max="15113" width="12" style="632" customWidth="1"/>
    <col min="15114" max="15364" width="9.140625" style="632"/>
    <col min="15365" max="15365" width="45.28515625" style="632" customWidth="1"/>
    <col min="15366" max="15366" width="13.5703125" style="632" customWidth="1"/>
    <col min="15367" max="15368" width="10.42578125" style="632" customWidth="1"/>
    <col min="15369" max="15369" width="12" style="632" customWidth="1"/>
    <col min="15370" max="15620" width="9.140625" style="632"/>
    <col min="15621" max="15621" width="45.28515625" style="632" customWidth="1"/>
    <col min="15622" max="15622" width="13.5703125" style="632" customWidth="1"/>
    <col min="15623" max="15624" width="10.42578125" style="632" customWidth="1"/>
    <col min="15625" max="15625" width="12" style="632" customWidth="1"/>
    <col min="15626" max="15876" width="9.140625" style="632"/>
    <col min="15877" max="15877" width="45.28515625" style="632" customWidth="1"/>
    <col min="15878" max="15878" width="13.5703125" style="632" customWidth="1"/>
    <col min="15879" max="15880" width="10.42578125" style="632" customWidth="1"/>
    <col min="15881" max="15881" width="12" style="632" customWidth="1"/>
    <col min="15882" max="16132" width="9.140625" style="632"/>
    <col min="16133" max="16133" width="45.28515625" style="632" customWidth="1"/>
    <col min="16134" max="16134" width="13.5703125" style="632" customWidth="1"/>
    <col min="16135" max="16136" width="10.42578125" style="632" customWidth="1"/>
    <col min="16137" max="16137" width="12" style="632" customWidth="1"/>
    <col min="16138" max="16384" width="9.140625" style="632"/>
  </cols>
  <sheetData>
    <row r="1" spans="1:12" ht="51.75" customHeight="1" thickBot="1" x14ac:dyDescent="0.3">
      <c r="A1" s="628" t="s">
        <v>353</v>
      </c>
      <c r="B1" s="629" t="s">
        <v>354</v>
      </c>
      <c r="C1" s="629" t="s">
        <v>355</v>
      </c>
      <c r="D1" s="629" t="s">
        <v>356</v>
      </c>
      <c r="E1" s="630" t="s">
        <v>357</v>
      </c>
      <c r="F1" s="630" t="s">
        <v>392</v>
      </c>
      <c r="G1" s="630" t="s">
        <v>404</v>
      </c>
      <c r="H1" s="630" t="s">
        <v>417</v>
      </c>
      <c r="I1" s="630" t="s">
        <v>339</v>
      </c>
      <c r="J1" s="630" t="s">
        <v>358</v>
      </c>
      <c r="K1" s="630" t="s">
        <v>359</v>
      </c>
      <c r="L1" s="631" t="s">
        <v>360</v>
      </c>
    </row>
    <row r="2" spans="1:12" ht="15.75" thickBot="1" x14ac:dyDescent="0.3">
      <c r="A2" s="633">
        <v>1</v>
      </c>
      <c r="B2" s="634">
        <v>2</v>
      </c>
      <c r="C2" s="634">
        <v>3</v>
      </c>
      <c r="D2" s="634">
        <v>4</v>
      </c>
      <c r="E2" s="635">
        <v>5</v>
      </c>
      <c r="F2" s="635">
        <v>6</v>
      </c>
      <c r="G2" s="635">
        <v>7</v>
      </c>
      <c r="H2" s="635">
        <v>8</v>
      </c>
      <c r="I2" s="635">
        <v>9</v>
      </c>
      <c r="J2" s="635">
        <v>10</v>
      </c>
      <c r="K2" s="635">
        <v>11</v>
      </c>
      <c r="L2" s="636">
        <v>12</v>
      </c>
    </row>
    <row r="3" spans="1:12" ht="21" customHeight="1" thickBot="1" x14ac:dyDescent="0.3">
      <c r="A3" s="637" t="s">
        <v>361</v>
      </c>
      <c r="B3" s="629"/>
      <c r="C3" s="629"/>
      <c r="D3" s="629"/>
      <c r="E3" s="630"/>
      <c r="F3" s="630"/>
      <c r="G3" s="630"/>
      <c r="H3" s="630"/>
      <c r="I3" s="630"/>
      <c r="J3" s="630"/>
      <c r="K3" s="630"/>
      <c r="L3" s="638"/>
    </row>
    <row r="4" spans="1:12" ht="15.75" customHeight="1" thickBot="1" x14ac:dyDescent="0.3">
      <c r="A4" s="639" t="s">
        <v>362</v>
      </c>
      <c r="B4" s="640">
        <v>142798</v>
      </c>
      <c r="C4" s="641" t="s">
        <v>363</v>
      </c>
      <c r="D4" s="640">
        <v>3489</v>
      </c>
      <c r="E4" s="642">
        <v>142798</v>
      </c>
      <c r="F4" s="642">
        <v>-142798</v>
      </c>
      <c r="G4" s="642"/>
      <c r="H4" s="642"/>
      <c r="I4" s="642">
        <f>SUM(E4:G4)</f>
        <v>0</v>
      </c>
      <c r="J4" s="642">
        <v>0</v>
      </c>
      <c r="K4" s="642">
        <v>0</v>
      </c>
      <c r="L4" s="643">
        <v>0</v>
      </c>
    </row>
    <row r="5" spans="1:12" ht="22.5" customHeight="1" thickBot="1" x14ac:dyDescent="0.3">
      <c r="A5" s="639" t="s">
        <v>364</v>
      </c>
      <c r="B5" s="640">
        <v>261618</v>
      </c>
      <c r="C5" s="641" t="s">
        <v>365</v>
      </c>
      <c r="D5" s="640">
        <v>176315</v>
      </c>
      <c r="E5" s="642">
        <f t="shared" ref="E5:E10" si="0">B5-D5</f>
        <v>85303</v>
      </c>
      <c r="F5" s="642"/>
      <c r="G5" s="642"/>
      <c r="H5" s="642"/>
      <c r="I5" s="642">
        <f>SUM(E5:G5)</f>
        <v>85303</v>
      </c>
      <c r="J5" s="642">
        <v>3066</v>
      </c>
      <c r="K5" s="642">
        <v>258618</v>
      </c>
      <c r="L5" s="644"/>
    </row>
    <row r="6" spans="1:12" ht="30.75" customHeight="1" thickBot="1" x14ac:dyDescent="0.3">
      <c r="A6" s="639" t="s">
        <v>366</v>
      </c>
      <c r="B6" s="640">
        <v>98785</v>
      </c>
      <c r="C6" s="641" t="s">
        <v>367</v>
      </c>
      <c r="D6" s="640">
        <v>98785</v>
      </c>
      <c r="E6" s="642"/>
      <c r="F6" s="642"/>
      <c r="G6" s="642"/>
      <c r="H6" s="642"/>
      <c r="I6" s="642">
        <f t="shared" ref="I6:I18" si="1">SUM(E6:G6)</f>
        <v>0</v>
      </c>
      <c r="J6" s="642">
        <v>4939</v>
      </c>
      <c r="K6" s="642">
        <v>93846</v>
      </c>
      <c r="L6" s="644">
        <v>93846</v>
      </c>
    </row>
    <row r="7" spans="1:12" ht="25.5" customHeight="1" thickBot="1" x14ac:dyDescent="0.3">
      <c r="A7" s="639" t="s">
        <v>368</v>
      </c>
      <c r="B7" s="640">
        <v>299110</v>
      </c>
      <c r="C7" s="641" t="s">
        <v>369</v>
      </c>
      <c r="D7" s="640">
        <v>13867</v>
      </c>
      <c r="E7" s="642">
        <f t="shared" si="0"/>
        <v>285243</v>
      </c>
      <c r="F7" s="642">
        <v>10495</v>
      </c>
      <c r="G7" s="642"/>
      <c r="H7" s="642"/>
      <c r="I7" s="642">
        <f t="shared" si="1"/>
        <v>295738</v>
      </c>
      <c r="J7" s="642">
        <v>10495</v>
      </c>
      <c r="K7" s="642">
        <v>236748</v>
      </c>
      <c r="L7" s="644">
        <v>236748</v>
      </c>
    </row>
    <row r="8" spans="1:12" ht="26.25" thickBot="1" x14ac:dyDescent="0.3">
      <c r="A8" s="639" t="s">
        <v>370</v>
      </c>
      <c r="B8" s="640">
        <v>108440</v>
      </c>
      <c r="C8" s="641" t="s">
        <v>369</v>
      </c>
      <c r="D8" s="640">
        <v>3690</v>
      </c>
      <c r="E8" s="642">
        <f t="shared" si="0"/>
        <v>104750</v>
      </c>
      <c r="F8" s="642"/>
      <c r="G8" s="642">
        <v>-97536</v>
      </c>
      <c r="H8" s="642"/>
      <c r="I8" s="642">
        <f t="shared" si="1"/>
        <v>7214</v>
      </c>
      <c r="J8" s="642"/>
      <c r="K8" s="642">
        <v>108440</v>
      </c>
      <c r="L8" s="644">
        <v>108440</v>
      </c>
    </row>
    <row r="9" spans="1:12" ht="15.75" thickBot="1" x14ac:dyDescent="0.3">
      <c r="A9" s="639" t="s">
        <v>371</v>
      </c>
      <c r="B9" s="640">
        <v>99260</v>
      </c>
      <c r="C9" s="641" t="s">
        <v>369</v>
      </c>
      <c r="D9" s="640">
        <v>78609</v>
      </c>
      <c r="E9" s="642">
        <f t="shared" si="0"/>
        <v>20651</v>
      </c>
      <c r="F9" s="642"/>
      <c r="G9" s="642"/>
      <c r="H9" s="642"/>
      <c r="I9" s="642">
        <f t="shared" si="1"/>
        <v>20651</v>
      </c>
      <c r="J9" s="642">
        <v>9511</v>
      </c>
      <c r="K9" s="642">
        <v>94277</v>
      </c>
      <c r="L9" s="644">
        <v>94277</v>
      </c>
    </row>
    <row r="10" spans="1:12" ht="15.75" thickBot="1" x14ac:dyDescent="0.3">
      <c r="A10" s="639" t="s">
        <v>372</v>
      </c>
      <c r="B10" s="640">
        <v>3813</v>
      </c>
      <c r="C10" s="641" t="s">
        <v>373</v>
      </c>
      <c r="D10" s="640"/>
      <c r="E10" s="642">
        <f t="shared" si="0"/>
        <v>3813</v>
      </c>
      <c r="F10" s="642"/>
      <c r="G10" s="642"/>
      <c r="H10" s="642"/>
      <c r="I10" s="642">
        <f t="shared" si="1"/>
        <v>3813</v>
      </c>
      <c r="J10" s="642">
        <v>6708</v>
      </c>
      <c r="K10" s="642"/>
      <c r="L10" s="644"/>
    </row>
    <row r="11" spans="1:12" ht="15.75" thickBot="1" x14ac:dyDescent="0.3">
      <c r="A11" s="639" t="s">
        <v>374</v>
      </c>
      <c r="B11" s="645">
        <v>6013</v>
      </c>
      <c r="C11" s="641"/>
      <c r="D11" s="640"/>
      <c r="E11" s="642"/>
      <c r="F11" s="642"/>
      <c r="G11" s="642"/>
      <c r="H11" s="642"/>
      <c r="I11" s="642">
        <f t="shared" si="1"/>
        <v>0</v>
      </c>
      <c r="J11" s="642"/>
      <c r="K11" s="642"/>
      <c r="L11" s="644"/>
    </row>
    <row r="12" spans="1:12" ht="15.75" thickBot="1" x14ac:dyDescent="0.3">
      <c r="A12" s="639" t="s">
        <v>375</v>
      </c>
      <c r="B12" s="645">
        <v>5010</v>
      </c>
      <c r="C12" s="641"/>
      <c r="D12" s="640"/>
      <c r="E12" s="642"/>
      <c r="F12" s="642"/>
      <c r="G12" s="642"/>
      <c r="H12" s="642"/>
      <c r="I12" s="642">
        <f t="shared" si="1"/>
        <v>0</v>
      </c>
      <c r="J12" s="642"/>
      <c r="K12" s="642"/>
      <c r="L12" s="644"/>
    </row>
    <row r="13" spans="1:12" ht="15.75" thickBot="1" x14ac:dyDescent="0.3">
      <c r="A13" s="639" t="s">
        <v>390</v>
      </c>
      <c r="B13" s="640">
        <v>7000</v>
      </c>
      <c r="C13" s="641"/>
      <c r="D13" s="640"/>
      <c r="E13" s="642">
        <v>7000</v>
      </c>
      <c r="F13" s="642"/>
      <c r="G13" s="642"/>
      <c r="H13" s="642"/>
      <c r="I13" s="642">
        <f t="shared" si="1"/>
        <v>7000</v>
      </c>
      <c r="J13" s="642">
        <v>7000</v>
      </c>
      <c r="K13" s="642"/>
      <c r="L13" s="644"/>
    </row>
    <row r="14" spans="1:12" ht="15.75" thickBot="1" x14ac:dyDescent="0.3">
      <c r="A14" s="639" t="s">
        <v>376</v>
      </c>
      <c r="B14" s="640">
        <v>226117</v>
      </c>
      <c r="C14" s="641" t="s">
        <v>377</v>
      </c>
      <c r="D14" s="640"/>
      <c r="E14" s="642">
        <v>226117</v>
      </c>
      <c r="F14" s="642"/>
      <c r="G14" s="642"/>
      <c r="H14" s="642"/>
      <c r="I14" s="642">
        <f t="shared" si="1"/>
        <v>226117</v>
      </c>
      <c r="J14" s="642"/>
      <c r="K14" s="642">
        <v>226117</v>
      </c>
      <c r="L14" s="644">
        <v>226117</v>
      </c>
    </row>
    <row r="15" spans="1:12" ht="15.75" thickBot="1" x14ac:dyDescent="0.3">
      <c r="A15" s="639" t="s">
        <v>378</v>
      </c>
      <c r="B15" s="640">
        <v>10000</v>
      </c>
      <c r="C15" s="641">
        <v>2024</v>
      </c>
      <c r="D15" s="640"/>
      <c r="E15" s="642">
        <v>10000</v>
      </c>
      <c r="F15" s="642">
        <v>33888</v>
      </c>
      <c r="G15" s="642"/>
      <c r="H15" s="642"/>
      <c r="I15" s="642">
        <f t="shared" si="1"/>
        <v>43888</v>
      </c>
      <c r="J15" s="642">
        <v>43888</v>
      </c>
      <c r="K15" s="642"/>
      <c r="L15" s="644"/>
    </row>
    <row r="16" spans="1:12" ht="15.75" thickBot="1" x14ac:dyDescent="0.3">
      <c r="A16" s="639" t="s">
        <v>379</v>
      </c>
      <c r="B16" s="640">
        <v>1500</v>
      </c>
      <c r="C16" s="641" t="s">
        <v>367</v>
      </c>
      <c r="D16" s="640">
        <v>1113</v>
      </c>
      <c r="E16" s="642">
        <f>B16-D16</f>
        <v>387</v>
      </c>
      <c r="F16" s="642"/>
      <c r="G16" s="642"/>
      <c r="H16" s="642"/>
      <c r="I16" s="642">
        <f t="shared" si="1"/>
        <v>387</v>
      </c>
      <c r="J16" s="642"/>
      <c r="K16" s="642">
        <v>1500</v>
      </c>
      <c r="L16" s="644"/>
    </row>
    <row r="17" spans="1:12" ht="15.75" thickBot="1" x14ac:dyDescent="0.3">
      <c r="A17" s="639" t="s">
        <v>387</v>
      </c>
      <c r="B17" s="640">
        <v>73924</v>
      </c>
      <c r="C17" s="641">
        <v>2024</v>
      </c>
      <c r="D17" s="640"/>
      <c r="E17" s="642">
        <v>73924</v>
      </c>
      <c r="F17" s="642"/>
      <c r="G17" s="642"/>
      <c r="H17" s="642"/>
      <c r="I17" s="642">
        <f t="shared" si="1"/>
        <v>73924</v>
      </c>
      <c r="J17" s="642"/>
      <c r="K17" s="642">
        <v>73924</v>
      </c>
      <c r="L17" s="644">
        <v>73924</v>
      </c>
    </row>
    <row r="18" spans="1:12" ht="15.75" thickBot="1" x14ac:dyDescent="0.3">
      <c r="A18" s="639" t="s">
        <v>388</v>
      </c>
      <c r="B18" s="640">
        <v>229654</v>
      </c>
      <c r="C18" s="641" t="s">
        <v>377</v>
      </c>
      <c r="D18" s="640"/>
      <c r="E18" s="642">
        <v>229654</v>
      </c>
      <c r="F18" s="642"/>
      <c r="G18" s="642"/>
      <c r="H18" s="642"/>
      <c r="I18" s="642">
        <f t="shared" si="1"/>
        <v>229654</v>
      </c>
      <c r="J18" s="642"/>
      <c r="K18" s="642">
        <v>229654</v>
      </c>
      <c r="L18" s="644">
        <v>229654</v>
      </c>
    </row>
    <row r="19" spans="1:12" ht="15.75" thickBot="1" x14ac:dyDescent="0.3">
      <c r="A19" s="639" t="s">
        <v>389</v>
      </c>
      <c r="B19" s="640">
        <v>420000</v>
      </c>
      <c r="C19" s="641" t="s">
        <v>377</v>
      </c>
      <c r="D19" s="640"/>
      <c r="E19" s="642">
        <v>420000</v>
      </c>
      <c r="F19" s="642"/>
      <c r="G19" s="642"/>
      <c r="H19" s="642">
        <v>-420000</v>
      </c>
      <c r="I19" s="642">
        <f>SUM(E19:H19)</f>
        <v>0</v>
      </c>
      <c r="J19" s="642"/>
      <c r="K19" s="642"/>
      <c r="L19" s="644"/>
    </row>
    <row r="20" spans="1:12" ht="15.75" thickBot="1" x14ac:dyDescent="0.3">
      <c r="A20" s="637"/>
      <c r="B20" s="646">
        <f>SUM(B4:B10)+B13+B14+B15+B16+B17+B18+B19</f>
        <v>1982019</v>
      </c>
      <c r="C20" s="646"/>
      <c r="D20" s="646">
        <f>SUM(D4:D10)+D13+D14+D16</f>
        <v>375868</v>
      </c>
      <c r="E20" s="646">
        <f t="shared" ref="E20" si="2">SUM(E4:E10)+E13+E14+E15+E16+E17+E18+E19</f>
        <v>1609640</v>
      </c>
      <c r="F20" s="646">
        <f t="shared" ref="F20" si="3">SUM(F4:F10)+F13+F14+F15+F16+F17+F18+F19</f>
        <v>-98415</v>
      </c>
      <c r="G20" s="646">
        <f t="shared" ref="G20:H20" si="4">SUM(G4:G10)+G13+G14+G15+G16+G17+G18+G19</f>
        <v>-97536</v>
      </c>
      <c r="H20" s="646">
        <f t="shared" si="4"/>
        <v>-420000</v>
      </c>
      <c r="I20" s="646">
        <f t="shared" ref="I20" si="5">SUM(I4:I10)+I13+I14+I15+I16+I17+I18+I19</f>
        <v>993689</v>
      </c>
      <c r="J20" s="646">
        <f t="shared" ref="J20" si="6">SUM(J4:J10)+J13+J14+J15+J16+J17+J18+J19</f>
        <v>85607</v>
      </c>
      <c r="K20" s="646">
        <f t="shared" ref="K20" si="7">SUM(K4:K10)+K13+K14+K15+K16+K17+K18+K19</f>
        <v>1323124</v>
      </c>
      <c r="L20" s="646">
        <f t="shared" ref="L20" si="8">SUM(L4:L10)+L13+L14+L15+L16+L17+L18+L19</f>
        <v>1063006</v>
      </c>
    </row>
    <row r="21" spans="1:12" x14ac:dyDescent="0.25">
      <c r="A21" s="647" t="s">
        <v>380</v>
      </c>
      <c r="B21" s="648">
        <v>3500</v>
      </c>
      <c r="C21" s="649">
        <v>2024</v>
      </c>
      <c r="D21" s="648"/>
      <c r="E21" s="650">
        <v>3500</v>
      </c>
      <c r="F21" s="650"/>
      <c r="G21" s="650"/>
      <c r="H21" s="650"/>
      <c r="I21" s="650">
        <f>SUM(E21:G21)</f>
        <v>3500</v>
      </c>
      <c r="J21" s="650">
        <v>3500</v>
      </c>
      <c r="K21" s="651"/>
      <c r="L21" s="652"/>
    </row>
    <row r="22" spans="1:12" x14ac:dyDescent="0.25">
      <c r="A22" s="647" t="s">
        <v>381</v>
      </c>
      <c r="B22" s="648">
        <v>4000</v>
      </c>
      <c r="C22" s="649">
        <v>2024</v>
      </c>
      <c r="D22" s="648"/>
      <c r="E22" s="650">
        <v>4000</v>
      </c>
      <c r="F22" s="650"/>
      <c r="G22" s="650"/>
      <c r="H22" s="650"/>
      <c r="I22" s="650">
        <f t="shared" ref="I22:I25" si="9">SUM(E22:G22)</f>
        <v>4000</v>
      </c>
      <c r="J22" s="650">
        <v>4000</v>
      </c>
      <c r="K22" s="653"/>
      <c r="L22" s="654"/>
    </row>
    <row r="23" spans="1:12" x14ac:dyDescent="0.25">
      <c r="A23" s="647" t="s">
        <v>382</v>
      </c>
      <c r="B23" s="648">
        <v>2200</v>
      </c>
      <c r="C23" s="649">
        <v>2024</v>
      </c>
      <c r="D23" s="648"/>
      <c r="E23" s="650">
        <v>2200</v>
      </c>
      <c r="F23" s="650">
        <v>300</v>
      </c>
      <c r="G23" s="650"/>
      <c r="H23" s="650"/>
      <c r="I23" s="650">
        <f t="shared" si="9"/>
        <v>2500</v>
      </c>
      <c r="J23" s="650">
        <v>2500</v>
      </c>
      <c r="K23" s="653"/>
      <c r="L23" s="654"/>
    </row>
    <row r="24" spans="1:12" x14ac:dyDescent="0.25">
      <c r="A24" s="647" t="s">
        <v>383</v>
      </c>
      <c r="B24" s="648">
        <v>5000</v>
      </c>
      <c r="C24" s="649">
        <v>2024</v>
      </c>
      <c r="D24" s="648"/>
      <c r="E24" s="650">
        <v>5000</v>
      </c>
      <c r="F24" s="650"/>
      <c r="G24" s="650"/>
      <c r="H24" s="650"/>
      <c r="I24" s="650">
        <f t="shared" si="9"/>
        <v>5000</v>
      </c>
      <c r="J24" s="650">
        <v>5000</v>
      </c>
      <c r="K24" s="653"/>
      <c r="L24" s="654"/>
    </row>
    <row r="25" spans="1:12" x14ac:dyDescent="0.25">
      <c r="A25" s="647" t="s">
        <v>386</v>
      </c>
      <c r="B25" s="648">
        <v>6484</v>
      </c>
      <c r="C25" s="649">
        <v>2024</v>
      </c>
      <c r="D25" s="648"/>
      <c r="E25" s="650">
        <v>6484</v>
      </c>
      <c r="F25" s="650"/>
      <c r="G25" s="650"/>
      <c r="H25" s="650"/>
      <c r="I25" s="650">
        <f t="shared" si="9"/>
        <v>6484</v>
      </c>
      <c r="J25" s="650"/>
      <c r="K25" s="653">
        <v>6484</v>
      </c>
      <c r="L25" s="654"/>
    </row>
    <row r="26" spans="1:12" x14ac:dyDescent="0.25">
      <c r="A26" s="655" t="s">
        <v>384</v>
      </c>
      <c r="B26" s="656">
        <f>SUM(B21:B25)</f>
        <v>21184</v>
      </c>
      <c r="C26" s="656"/>
      <c r="D26" s="656">
        <f>SUM(D21:D21)</f>
        <v>0</v>
      </c>
      <c r="E26" s="656">
        <f>SUM(E21:E25)</f>
        <v>21184</v>
      </c>
      <c r="F26" s="656">
        <f t="shared" ref="F26" si="10">SUM(F21:F25)</f>
        <v>300</v>
      </c>
      <c r="G26" s="656">
        <f t="shared" ref="G26" si="11">SUM(G21:G25)</f>
        <v>0</v>
      </c>
      <c r="H26" s="656"/>
      <c r="I26" s="656">
        <f t="shared" ref="I26" si="12">SUM(I21:I25)</f>
        <v>21484</v>
      </c>
      <c r="J26" s="656">
        <f>SUM(J21:J25)</f>
        <v>15000</v>
      </c>
      <c r="K26" s="656">
        <f>SUM(K21:K25)</f>
        <v>6484</v>
      </c>
      <c r="L26" s="656">
        <f>SUM(L21:L21)</f>
        <v>0</v>
      </c>
    </row>
    <row r="27" spans="1:12" ht="15.75" thickBot="1" x14ac:dyDescent="0.3">
      <c r="A27" s="657"/>
      <c r="B27" s="658"/>
      <c r="C27" s="659"/>
      <c r="D27" s="658"/>
      <c r="E27" s="658"/>
      <c r="F27" s="658"/>
      <c r="G27" s="658"/>
      <c r="H27" s="658"/>
      <c r="I27" s="658"/>
      <c r="J27" s="658"/>
      <c r="K27" s="660"/>
      <c r="L27" s="661"/>
    </row>
    <row r="28" spans="1:12" ht="15.75" thickBot="1" x14ac:dyDescent="0.3">
      <c r="A28" s="662" t="s">
        <v>385</v>
      </c>
      <c r="B28" s="663">
        <f>B20+B26</f>
        <v>2003203</v>
      </c>
      <c r="C28" s="664"/>
      <c r="D28" s="663">
        <f t="shared" ref="D28:K28" si="13">D20+D26</f>
        <v>375868</v>
      </c>
      <c r="E28" s="663">
        <f t="shared" si="13"/>
        <v>1630824</v>
      </c>
      <c r="F28" s="663">
        <f t="shared" si="13"/>
        <v>-98115</v>
      </c>
      <c r="G28" s="663">
        <f t="shared" si="13"/>
        <v>-97536</v>
      </c>
      <c r="H28" s="663"/>
      <c r="I28" s="663">
        <f t="shared" si="13"/>
        <v>1015173</v>
      </c>
      <c r="J28" s="663">
        <f t="shared" si="13"/>
        <v>100607</v>
      </c>
      <c r="K28" s="663">
        <f t="shared" si="13"/>
        <v>1329608</v>
      </c>
      <c r="L28" s="665">
        <f>SUM(L20)</f>
        <v>1063006</v>
      </c>
    </row>
  </sheetData>
  <pageMargins left="0.7" right="0.7" top="0.75" bottom="0.75" header="0.3" footer="0.3"/>
  <pageSetup paperSize="9" scale="84" orientation="landscape" r:id="rId1"/>
  <headerFooter>
    <oddHeader xml:space="preserve">&amp;CBeruházások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6</vt:i4>
      </vt:variant>
    </vt:vector>
  </HeadingPairs>
  <TitlesOfParts>
    <vt:vector size="12" baseType="lpstr">
      <vt:lpstr>1. bev-kiadás mérleg </vt:lpstr>
      <vt:lpstr>2. műk-felhalm. egyensúly</vt:lpstr>
      <vt:lpstr>3. pénzforg. mérleg</vt:lpstr>
      <vt:lpstr>4. intézmények</vt:lpstr>
      <vt:lpstr>5. intézmények mérleg</vt:lpstr>
      <vt:lpstr>6.beruházás</vt:lpstr>
      <vt:lpstr>'3. pénzforg. mérleg'!Nyomtatási_cím</vt:lpstr>
      <vt:lpstr>'1. bev-kiadás mérleg '!Nyomtatási_terület</vt:lpstr>
      <vt:lpstr>'2. műk-felhalm. egyensúly'!Nyomtatási_terület</vt:lpstr>
      <vt:lpstr>'3. pénzforg. mérleg'!Nyomtatási_terület</vt:lpstr>
      <vt:lpstr>'4. intézmények'!Nyomtatási_terület</vt:lpstr>
      <vt:lpstr>'5. intézmények mérleg'!Nyomtatási_terület</vt:lpstr>
    </vt:vector>
  </TitlesOfParts>
  <Company>WXPEE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MS-USER</dc:creator>
  <cp:lastModifiedBy>Boros Györgyi</cp:lastModifiedBy>
  <cp:lastPrinted>2025-02-21T06:53:17Z</cp:lastPrinted>
  <dcterms:created xsi:type="dcterms:W3CDTF">2015-01-21T17:43:58Z</dcterms:created>
  <dcterms:modified xsi:type="dcterms:W3CDTF">2025-02-21T06:53:33Z</dcterms:modified>
</cp:coreProperties>
</file>