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nzugy CGR\Documents\2016\Roma kv 2016\"/>
    </mc:Choice>
  </mc:AlternateContent>
  <bookViews>
    <workbookView xWindow="120" yWindow="60" windowWidth="15240" windowHeight="7095" activeTab="2"/>
  </bookViews>
  <sheets>
    <sheet name="1. bev-kiadás mérleg" sheetId="28" r:id="rId1"/>
    <sheet name="1.2. műk-felhalm. egyensúly" sheetId="3" r:id="rId2"/>
    <sheet name="1.3. pénzforg. mérleg" sheetId="4" r:id="rId3"/>
    <sheet name="2. áll. támogatás" sheetId="5" r:id="rId4"/>
  </sheets>
  <definedNames>
    <definedName name="_xlnm.Print_Titles" localSheetId="2">'1.3. pénzforg. mérleg'!$1:$2</definedName>
    <definedName name="_xlnm.Print_Area" localSheetId="0">'1. bev-kiadás mérleg'!$A$1:$F$146</definedName>
    <definedName name="_xlnm.Print_Area" localSheetId="1">'1.2. műk-felhalm. egyensúly'!$A$1:$N$47</definedName>
    <definedName name="_xlnm.Print_Area" localSheetId="2">'1.3. pénzforg. mérleg'!$A$1:$X$166</definedName>
    <definedName name="_xlnm.Print_Area" localSheetId="3">'2. áll. támogatás'!$A$1:$F$23</definedName>
  </definedNames>
  <calcPr calcId="162913"/>
</workbook>
</file>

<file path=xl/calcChain.xml><?xml version="1.0" encoding="utf-8"?>
<calcChain xmlns="http://schemas.openxmlformats.org/spreadsheetml/2006/main">
  <c r="F35" i="28" l="1"/>
  <c r="H99" i="4"/>
  <c r="G99" i="4"/>
  <c r="M29" i="3"/>
  <c r="N23" i="3"/>
  <c r="L23" i="3"/>
  <c r="M23" i="3"/>
  <c r="H29" i="3"/>
  <c r="C95" i="28" l="1"/>
  <c r="N99" i="4" l="1"/>
  <c r="M99" i="4"/>
  <c r="H36" i="4"/>
  <c r="N33" i="4"/>
  <c r="H9" i="4"/>
  <c r="G9" i="4"/>
  <c r="E95" i="28"/>
  <c r="E4" i="28"/>
  <c r="F4" i="28"/>
  <c r="F38" i="28"/>
  <c r="F22" i="28"/>
  <c r="D95" i="28"/>
  <c r="D53" i="28"/>
  <c r="D38" i="28"/>
  <c r="C29" i="28"/>
  <c r="F20" i="5" l="1"/>
  <c r="E20" i="5"/>
  <c r="D20" i="5"/>
  <c r="P61" i="4"/>
  <c r="O61" i="4"/>
  <c r="P55" i="4"/>
  <c r="O55" i="4"/>
  <c r="N55" i="4"/>
  <c r="M55" i="4"/>
  <c r="L55" i="4"/>
  <c r="K55" i="4"/>
  <c r="H55" i="4"/>
  <c r="L61" i="4"/>
  <c r="G61" i="4"/>
  <c r="G55" i="4"/>
  <c r="P33" i="4"/>
  <c r="P30" i="4"/>
  <c r="O33" i="4"/>
  <c r="O30" i="4"/>
  <c r="N30" i="4"/>
  <c r="M33" i="4"/>
  <c r="M30" i="4"/>
  <c r="L33" i="4"/>
  <c r="L30" i="4"/>
  <c r="K30" i="4"/>
  <c r="K33" i="4"/>
  <c r="H33" i="4"/>
  <c r="H30" i="4"/>
  <c r="H15" i="4"/>
  <c r="G33" i="4"/>
  <c r="G30" i="4"/>
  <c r="D55" i="28"/>
  <c r="C55" i="28"/>
  <c r="F32" i="28"/>
  <c r="D32" i="28"/>
  <c r="H126" i="4" l="1"/>
  <c r="O39" i="4"/>
  <c r="K78" i="4"/>
  <c r="H78" i="4"/>
  <c r="K39" i="4"/>
  <c r="H8" i="4"/>
  <c r="M23" i="4"/>
  <c r="U59" i="4"/>
  <c r="V59" i="4"/>
  <c r="W59" i="4"/>
  <c r="X59" i="4"/>
  <c r="M25" i="3"/>
  <c r="M24" i="3"/>
  <c r="M22" i="3"/>
  <c r="M11" i="3"/>
  <c r="M10" i="3"/>
  <c r="M9" i="3"/>
  <c r="M8" i="3"/>
  <c r="M7" i="3"/>
  <c r="M6" i="3"/>
  <c r="H12" i="3"/>
  <c r="C12" i="3"/>
  <c r="D129" i="28"/>
  <c r="D110" i="28"/>
  <c r="D29" i="28"/>
  <c r="L25" i="3"/>
  <c r="L24" i="3"/>
  <c r="L22" i="3"/>
  <c r="G12" i="3"/>
  <c r="B12" i="3"/>
  <c r="L11" i="3"/>
  <c r="L10" i="3"/>
  <c r="L9" i="3"/>
  <c r="L8" i="3"/>
  <c r="L7" i="3"/>
  <c r="L6" i="3"/>
  <c r="C35" i="28"/>
  <c r="C110" i="28"/>
  <c r="C53" i="28"/>
  <c r="C52" i="28" s="1"/>
  <c r="D52" i="28"/>
  <c r="C38" i="28"/>
  <c r="D4" i="28"/>
  <c r="C4" i="28"/>
  <c r="I12" i="3"/>
  <c r="N11" i="3"/>
  <c r="D12" i="3"/>
  <c r="N26" i="3"/>
  <c r="N25" i="3"/>
  <c r="N24" i="3"/>
  <c r="N22" i="3"/>
  <c r="N10" i="3"/>
  <c r="N9" i="3"/>
  <c r="N8" i="3"/>
  <c r="N7" i="3"/>
  <c r="N6" i="3"/>
  <c r="C14" i="28"/>
  <c r="M12" i="3" l="1"/>
  <c r="N12" i="3"/>
  <c r="L12" i="3"/>
  <c r="F110" i="28"/>
  <c r="F91" i="28"/>
  <c r="F53" i="28"/>
  <c r="F52" i="28" s="1"/>
  <c r="E35" i="28"/>
  <c r="D35" i="28"/>
  <c r="F59" i="28"/>
  <c r="E38" i="28" l="1"/>
  <c r="C32" i="28"/>
  <c r="E32" i="28"/>
  <c r="E29" i="28"/>
  <c r="F29" i="28"/>
  <c r="E22" i="28"/>
  <c r="D22" i="28"/>
  <c r="C22" i="28"/>
  <c r="E8" i="28"/>
  <c r="E7" i="28" s="1"/>
  <c r="F3" i="28"/>
  <c r="D8" i="28"/>
  <c r="D7" i="28" s="1"/>
  <c r="D3" i="28" s="1"/>
  <c r="E21" i="28" l="1"/>
  <c r="F21" i="28"/>
  <c r="X150" i="4" l="1"/>
  <c r="W150" i="4"/>
  <c r="V150" i="4"/>
  <c r="X140" i="4"/>
  <c r="W140" i="4"/>
  <c r="V140" i="4"/>
  <c r="X139" i="4"/>
  <c r="W139" i="4"/>
  <c r="V139" i="4"/>
  <c r="X138" i="4"/>
  <c r="W138" i="4"/>
  <c r="V138" i="4"/>
  <c r="X137" i="4"/>
  <c r="W137" i="4"/>
  <c r="V137" i="4"/>
  <c r="X132" i="4"/>
  <c r="W132" i="4"/>
  <c r="V132" i="4"/>
  <c r="X130" i="4"/>
  <c r="W130" i="4"/>
  <c r="V130" i="4"/>
  <c r="X129" i="4"/>
  <c r="W129" i="4"/>
  <c r="V129" i="4"/>
  <c r="X128" i="4"/>
  <c r="W128" i="4"/>
  <c r="V128" i="4"/>
  <c r="X127" i="4"/>
  <c r="W127" i="4"/>
  <c r="V127" i="4"/>
  <c r="X124" i="4"/>
  <c r="W124" i="4"/>
  <c r="V124" i="4"/>
  <c r="W123" i="4"/>
  <c r="V123" i="4"/>
  <c r="X115" i="4"/>
  <c r="W115" i="4"/>
  <c r="V115" i="4"/>
  <c r="X114" i="4"/>
  <c r="W114" i="4"/>
  <c r="V114" i="4"/>
  <c r="W107" i="4"/>
  <c r="V107" i="4"/>
  <c r="X106" i="4"/>
  <c r="W106" i="4"/>
  <c r="V106" i="4"/>
  <c r="X105" i="4"/>
  <c r="W105" i="4"/>
  <c r="V105" i="4"/>
  <c r="X104" i="4"/>
  <c r="W104" i="4"/>
  <c r="V104" i="4"/>
  <c r="X103" i="4"/>
  <c r="W103" i="4"/>
  <c r="V103" i="4"/>
  <c r="X102" i="4"/>
  <c r="W102" i="4"/>
  <c r="V102" i="4"/>
  <c r="X101" i="4"/>
  <c r="W101" i="4"/>
  <c r="V101" i="4"/>
  <c r="X100" i="4"/>
  <c r="W100" i="4"/>
  <c r="V100" i="4"/>
  <c r="X98" i="4"/>
  <c r="W98" i="4"/>
  <c r="V98" i="4"/>
  <c r="X97" i="4"/>
  <c r="W97" i="4"/>
  <c r="V97" i="4"/>
  <c r="X96" i="4"/>
  <c r="W96" i="4"/>
  <c r="V96" i="4"/>
  <c r="X93" i="4"/>
  <c r="W93" i="4"/>
  <c r="V93" i="4"/>
  <c r="X92" i="4"/>
  <c r="W92" i="4"/>
  <c r="V92" i="4"/>
  <c r="X91" i="4"/>
  <c r="W91" i="4"/>
  <c r="V91" i="4"/>
  <c r="X90" i="4"/>
  <c r="W90" i="4"/>
  <c r="V90" i="4"/>
  <c r="X89" i="4"/>
  <c r="W89" i="4"/>
  <c r="V89" i="4"/>
  <c r="X87" i="4"/>
  <c r="W87" i="4"/>
  <c r="V87" i="4"/>
  <c r="X86" i="4"/>
  <c r="W86" i="4"/>
  <c r="V86" i="4"/>
  <c r="X85" i="4"/>
  <c r="W85" i="4"/>
  <c r="V85" i="4"/>
  <c r="U150" i="4"/>
  <c r="U140" i="4"/>
  <c r="U139" i="4"/>
  <c r="U138" i="4"/>
  <c r="U137" i="4"/>
  <c r="U132" i="4"/>
  <c r="U130" i="4"/>
  <c r="U129" i="4"/>
  <c r="U128" i="4"/>
  <c r="U127" i="4"/>
  <c r="U124" i="4"/>
  <c r="U123" i="4"/>
  <c r="U115" i="4"/>
  <c r="U114" i="4"/>
  <c r="U107" i="4"/>
  <c r="U106" i="4"/>
  <c r="U105" i="4"/>
  <c r="U104" i="4"/>
  <c r="U103" i="4"/>
  <c r="U102" i="4"/>
  <c r="U101" i="4"/>
  <c r="U100" i="4"/>
  <c r="U98" i="4"/>
  <c r="U97" i="4"/>
  <c r="U96" i="4"/>
  <c r="U93" i="4"/>
  <c r="U92" i="4"/>
  <c r="U91" i="4"/>
  <c r="U90" i="4"/>
  <c r="U89" i="4"/>
  <c r="U87" i="4"/>
  <c r="U86" i="4"/>
  <c r="U85" i="4"/>
  <c r="X78" i="4"/>
  <c r="W78" i="4"/>
  <c r="V78" i="4"/>
  <c r="X77" i="4"/>
  <c r="W77" i="4"/>
  <c r="V77" i="4"/>
  <c r="X74" i="4"/>
  <c r="W74" i="4"/>
  <c r="V74" i="4"/>
  <c r="X73" i="4"/>
  <c r="W73" i="4"/>
  <c r="V73" i="4"/>
  <c r="X72" i="4"/>
  <c r="W72" i="4"/>
  <c r="V72" i="4"/>
  <c r="X71" i="4"/>
  <c r="W71" i="4"/>
  <c r="V71" i="4"/>
  <c r="X68" i="4"/>
  <c r="W68" i="4"/>
  <c r="V68" i="4"/>
  <c r="X67" i="4"/>
  <c r="W67" i="4"/>
  <c r="V67" i="4"/>
  <c r="X66" i="4"/>
  <c r="W66" i="4"/>
  <c r="V66" i="4"/>
  <c r="X63" i="4"/>
  <c r="W63" i="4"/>
  <c r="V63" i="4"/>
  <c r="X62" i="4"/>
  <c r="W62" i="4"/>
  <c r="V62" i="4"/>
  <c r="X60" i="4"/>
  <c r="W60" i="4"/>
  <c r="V60" i="4"/>
  <c r="X52" i="4"/>
  <c r="W52" i="4"/>
  <c r="V52" i="4"/>
  <c r="X51" i="4"/>
  <c r="W51" i="4"/>
  <c r="V51" i="4"/>
  <c r="X50" i="4"/>
  <c r="W50" i="4"/>
  <c r="V50" i="4"/>
  <c r="X49" i="4"/>
  <c r="W49" i="4"/>
  <c r="V49" i="4"/>
  <c r="X47" i="4"/>
  <c r="W47" i="4"/>
  <c r="V47" i="4"/>
  <c r="X46" i="4"/>
  <c r="W46" i="4"/>
  <c r="V46" i="4"/>
  <c r="X41" i="4"/>
  <c r="W41" i="4"/>
  <c r="V41" i="4"/>
  <c r="X40" i="4"/>
  <c r="W40" i="4"/>
  <c r="V40" i="4"/>
  <c r="X38" i="4"/>
  <c r="W38" i="4"/>
  <c r="V38" i="4"/>
  <c r="X37" i="4"/>
  <c r="W37" i="4"/>
  <c r="V37" i="4"/>
  <c r="X35" i="4"/>
  <c r="W35" i="4"/>
  <c r="V35" i="4"/>
  <c r="X34" i="4"/>
  <c r="W34" i="4"/>
  <c r="V34" i="4"/>
  <c r="X32" i="4"/>
  <c r="W32" i="4"/>
  <c r="V32" i="4"/>
  <c r="X31" i="4"/>
  <c r="W31" i="4"/>
  <c r="V31" i="4"/>
  <c r="X29" i="4"/>
  <c r="W29" i="4"/>
  <c r="V29" i="4"/>
  <c r="X28" i="4"/>
  <c r="W28" i="4"/>
  <c r="V28" i="4"/>
  <c r="X27" i="4"/>
  <c r="W27" i="4"/>
  <c r="V27" i="4"/>
  <c r="X26" i="4"/>
  <c r="W26" i="4"/>
  <c r="V26" i="4"/>
  <c r="X25" i="4"/>
  <c r="W25" i="4"/>
  <c r="V25" i="4"/>
  <c r="X24" i="4"/>
  <c r="W24" i="4"/>
  <c r="V24" i="4"/>
  <c r="X21" i="4"/>
  <c r="W21" i="4"/>
  <c r="V21" i="4"/>
  <c r="X19" i="4"/>
  <c r="W19" i="4"/>
  <c r="V19" i="4"/>
  <c r="X17" i="4"/>
  <c r="W17" i="4"/>
  <c r="V17" i="4"/>
  <c r="X16" i="4"/>
  <c r="W16" i="4"/>
  <c r="V16" i="4"/>
  <c r="X13" i="4"/>
  <c r="W13" i="4"/>
  <c r="V13" i="4"/>
  <c r="X12" i="4"/>
  <c r="W12" i="4"/>
  <c r="V12" i="4"/>
  <c r="X11" i="4"/>
  <c r="W11" i="4"/>
  <c r="V11" i="4"/>
  <c r="X10" i="4"/>
  <c r="W10" i="4"/>
  <c r="V10" i="4"/>
  <c r="X7" i="4"/>
  <c r="W7" i="4"/>
  <c r="V7" i="4"/>
  <c r="X6" i="4"/>
  <c r="W6" i="4"/>
  <c r="V6" i="4"/>
  <c r="U77" i="4"/>
  <c r="U74" i="4"/>
  <c r="U73" i="4"/>
  <c r="U72" i="4"/>
  <c r="U71" i="4"/>
  <c r="U68" i="4"/>
  <c r="U67" i="4"/>
  <c r="U66" i="4"/>
  <c r="U63" i="4"/>
  <c r="U62" i="4"/>
  <c r="U60" i="4"/>
  <c r="U58" i="4"/>
  <c r="U52" i="4"/>
  <c r="U51" i="4"/>
  <c r="U50" i="4"/>
  <c r="U49" i="4"/>
  <c r="U47" i="4"/>
  <c r="U46" i="4"/>
  <c r="U42" i="4"/>
  <c r="U41" i="4"/>
  <c r="U40" i="4"/>
  <c r="U38" i="4"/>
  <c r="U37" i="4"/>
  <c r="U35" i="4"/>
  <c r="U34" i="4"/>
  <c r="U32" i="4"/>
  <c r="U31" i="4"/>
  <c r="U29" i="4"/>
  <c r="U28" i="4"/>
  <c r="U27" i="4"/>
  <c r="U26" i="4"/>
  <c r="U25" i="4"/>
  <c r="U24" i="4"/>
  <c r="U21" i="4"/>
  <c r="U19" i="4"/>
  <c r="U17" i="4"/>
  <c r="U16" i="4"/>
  <c r="U13" i="4"/>
  <c r="U12" i="4"/>
  <c r="U11" i="4"/>
  <c r="U10" i="4"/>
  <c r="U7" i="4"/>
  <c r="U6" i="4"/>
  <c r="P151" i="4"/>
  <c r="O151" i="4"/>
  <c r="N151" i="4"/>
  <c r="M151" i="4"/>
  <c r="P141" i="4"/>
  <c r="O141" i="4"/>
  <c r="N141" i="4"/>
  <c r="M141" i="4"/>
  <c r="L141" i="4"/>
  <c r="K141" i="4"/>
  <c r="H141" i="4"/>
  <c r="G141" i="4"/>
  <c r="P126" i="4"/>
  <c r="O126" i="4"/>
  <c r="N126" i="4"/>
  <c r="M126" i="4"/>
  <c r="P122" i="4"/>
  <c r="O122" i="4"/>
  <c r="N122" i="4"/>
  <c r="M122" i="4"/>
  <c r="P121" i="4"/>
  <c r="O121" i="4"/>
  <c r="N121" i="4"/>
  <c r="M121" i="4"/>
  <c r="P113" i="4"/>
  <c r="O113" i="4"/>
  <c r="N113" i="4"/>
  <c r="M113" i="4"/>
  <c r="P99" i="4"/>
  <c r="M95" i="4"/>
  <c r="M94" i="4" s="1"/>
  <c r="P95" i="4"/>
  <c r="P94" i="4" s="1"/>
  <c r="O95" i="4"/>
  <c r="N95" i="4"/>
  <c r="O94" i="4"/>
  <c r="N94" i="4"/>
  <c r="P88" i="4"/>
  <c r="O88" i="4"/>
  <c r="P84" i="4"/>
  <c r="P111" i="4" s="1"/>
  <c r="O84" i="4"/>
  <c r="N84" i="4"/>
  <c r="M84" i="4"/>
  <c r="P75" i="4"/>
  <c r="O75" i="4"/>
  <c r="N75" i="4"/>
  <c r="M75" i="4"/>
  <c r="L75" i="4"/>
  <c r="K75" i="4"/>
  <c r="H75" i="4"/>
  <c r="G75" i="4"/>
  <c r="P65" i="4"/>
  <c r="O65" i="4"/>
  <c r="N65" i="4"/>
  <c r="M65" i="4"/>
  <c r="Q55" i="4"/>
  <c r="R55" i="4"/>
  <c r="S55" i="4"/>
  <c r="T55" i="4"/>
  <c r="P54" i="4"/>
  <c r="O54" i="4"/>
  <c r="N54" i="4"/>
  <c r="M54" i="4"/>
  <c r="P48" i="4"/>
  <c r="O48" i="4"/>
  <c r="N48" i="4"/>
  <c r="G48" i="4"/>
  <c r="H48" i="4"/>
  <c r="K48" i="4"/>
  <c r="L48" i="4"/>
  <c r="M48" i="4"/>
  <c r="U48" i="4" s="1"/>
  <c r="P45" i="4"/>
  <c r="O45" i="4"/>
  <c r="N45" i="4"/>
  <c r="M45" i="4"/>
  <c r="L45" i="4"/>
  <c r="K45" i="4"/>
  <c r="H45" i="4"/>
  <c r="P39" i="4"/>
  <c r="N39" i="4"/>
  <c r="M39" i="4"/>
  <c r="P36" i="4"/>
  <c r="O36" i="4"/>
  <c r="N36" i="4"/>
  <c r="M36" i="4"/>
  <c r="M22" i="4"/>
  <c r="P23" i="4"/>
  <c r="O23" i="4"/>
  <c r="O22" i="4" s="1"/>
  <c r="N22" i="4"/>
  <c r="P22" i="4"/>
  <c r="P15" i="4"/>
  <c r="O15" i="4"/>
  <c r="N15" i="4"/>
  <c r="M15" i="4"/>
  <c r="P9" i="4"/>
  <c r="O9" i="4"/>
  <c r="P8" i="4"/>
  <c r="P4" i="4" s="1"/>
  <c r="O8" i="4"/>
  <c r="M8" i="4"/>
  <c r="M4" i="4" s="1"/>
  <c r="P5" i="4"/>
  <c r="O5" i="4"/>
  <c r="O4" i="4"/>
  <c r="N4" i="4"/>
  <c r="L151" i="4"/>
  <c r="X151" i="4" s="1"/>
  <c r="K151" i="4"/>
  <c r="H151" i="4"/>
  <c r="L126" i="4"/>
  <c r="K126" i="4"/>
  <c r="L122" i="4"/>
  <c r="L121" i="4" s="1"/>
  <c r="K122" i="4"/>
  <c r="H122" i="4"/>
  <c r="L113" i="4"/>
  <c r="K113" i="4"/>
  <c r="H113" i="4"/>
  <c r="L99" i="4"/>
  <c r="K95" i="4"/>
  <c r="K94" i="4" s="1"/>
  <c r="L95" i="4"/>
  <c r="L94" i="4" s="1"/>
  <c r="H95" i="4"/>
  <c r="H94" i="4" s="1"/>
  <c r="L88" i="4"/>
  <c r="K88" i="4"/>
  <c r="H88" i="4"/>
  <c r="H84" i="4" s="1"/>
  <c r="K84" i="4"/>
  <c r="L65" i="4"/>
  <c r="K65" i="4"/>
  <c r="H65" i="4"/>
  <c r="X56" i="4"/>
  <c r="V56" i="4"/>
  <c r="L39" i="4"/>
  <c r="H39" i="4"/>
  <c r="L36" i="4"/>
  <c r="K36" i="4"/>
  <c r="L23" i="4"/>
  <c r="K23" i="4"/>
  <c r="H23" i="4"/>
  <c r="H22" i="4" s="1"/>
  <c r="L15" i="4"/>
  <c r="K15" i="4"/>
  <c r="L9" i="4"/>
  <c r="L8" i="4" s="1"/>
  <c r="K9" i="4"/>
  <c r="K8" i="4" s="1"/>
  <c r="L5" i="4"/>
  <c r="L4" i="4" s="1"/>
  <c r="K5" i="4"/>
  <c r="H4" i="4"/>
  <c r="G151" i="4"/>
  <c r="G126" i="4"/>
  <c r="G122" i="4"/>
  <c r="G113" i="4"/>
  <c r="G95" i="4"/>
  <c r="G94" i="4" s="1"/>
  <c r="G84" i="4"/>
  <c r="G78" i="4"/>
  <c r="U78" i="4" s="1"/>
  <c r="G65" i="4"/>
  <c r="G45" i="4"/>
  <c r="G39" i="4"/>
  <c r="G36" i="4"/>
  <c r="G23" i="4"/>
  <c r="G15" i="4"/>
  <c r="G8" i="4"/>
  <c r="F4" i="5"/>
  <c r="E4" i="5"/>
  <c r="D4" i="5"/>
  <c r="F9" i="5"/>
  <c r="E9" i="5"/>
  <c r="D9" i="5"/>
  <c r="N29" i="3"/>
  <c r="N40" i="3" s="1"/>
  <c r="M40" i="3"/>
  <c r="L29" i="3"/>
  <c r="L40" i="3" s="1"/>
  <c r="I29" i="3"/>
  <c r="I40" i="3" s="1"/>
  <c r="H40" i="3"/>
  <c r="G29" i="3"/>
  <c r="G40" i="3" s="1"/>
  <c r="D29" i="3"/>
  <c r="D40" i="3" s="1"/>
  <c r="C29" i="3"/>
  <c r="C40" i="3" s="1"/>
  <c r="B29" i="3"/>
  <c r="B40" i="3" s="1"/>
  <c r="E55" i="28"/>
  <c r="E54" i="28"/>
  <c r="E53" i="28" s="1"/>
  <c r="E52" i="28" s="1"/>
  <c r="E59" i="28"/>
  <c r="D59" i="28"/>
  <c r="C59" i="28"/>
  <c r="E47" i="28"/>
  <c r="E46" i="28" s="1"/>
  <c r="E44" i="28" s="1"/>
  <c r="F47" i="28"/>
  <c r="F46" i="28" s="1"/>
  <c r="F44" i="28" s="1"/>
  <c r="C47" i="28"/>
  <c r="C46" i="28" s="1"/>
  <c r="C44" i="28" s="1"/>
  <c r="D44" i="28"/>
  <c r="D21" i="28"/>
  <c r="C21" i="28"/>
  <c r="E14" i="28"/>
  <c r="E13" i="28" s="1"/>
  <c r="F14" i="28"/>
  <c r="F13" i="28" s="1"/>
  <c r="F41" i="28" s="1"/>
  <c r="D14" i="28"/>
  <c r="C8" i="28"/>
  <c r="C7" i="28" s="1"/>
  <c r="C3" i="28" s="1"/>
  <c r="E3" i="28"/>
  <c r="E129" i="28"/>
  <c r="F129" i="28"/>
  <c r="C129" i="28"/>
  <c r="E125" i="28"/>
  <c r="F125" i="28"/>
  <c r="D125" i="28"/>
  <c r="C125" i="28"/>
  <c r="E114" i="28"/>
  <c r="F114" i="28"/>
  <c r="D114" i="28"/>
  <c r="E113" i="28"/>
  <c r="C109" i="28"/>
  <c r="E110" i="28"/>
  <c r="E106" i="28"/>
  <c r="F106" i="28"/>
  <c r="D106" i="28"/>
  <c r="C106" i="28"/>
  <c r="C91" i="28"/>
  <c r="C90" i="28" s="1"/>
  <c r="E91" i="28"/>
  <c r="E90" i="28" s="1"/>
  <c r="D91" i="28"/>
  <c r="D90" i="28" s="1"/>
  <c r="F90" i="28"/>
  <c r="E84" i="28"/>
  <c r="E80" i="28" s="1"/>
  <c r="F80" i="28"/>
  <c r="D80" i="28"/>
  <c r="C80" i="28"/>
  <c r="E72" i="28"/>
  <c r="F72" i="28"/>
  <c r="D72" i="28"/>
  <c r="C72" i="28"/>
  <c r="E63" i="28"/>
  <c r="F63" i="28"/>
  <c r="D63" i="28"/>
  <c r="C63" i="28"/>
  <c r="V94" i="4" l="1"/>
  <c r="N111" i="4"/>
  <c r="H14" i="4"/>
  <c r="K4" i="4"/>
  <c r="X65" i="4"/>
  <c r="X121" i="4"/>
  <c r="K111" i="4"/>
  <c r="C119" i="28"/>
  <c r="O14" i="4"/>
  <c r="O43" i="4" s="1"/>
  <c r="P14" i="4"/>
  <c r="P43" i="4" s="1"/>
  <c r="F109" i="28"/>
  <c r="F119" i="28" s="1"/>
  <c r="D109" i="28"/>
  <c r="D119" i="28" s="1"/>
  <c r="E109" i="28"/>
  <c r="E119" i="28" s="1"/>
  <c r="N14" i="4"/>
  <c r="N43" i="4" s="1"/>
  <c r="M14" i="4"/>
  <c r="M43" i="4" s="1"/>
  <c r="U30" i="4"/>
  <c r="W5" i="4"/>
  <c r="U9" i="4"/>
  <c r="W9" i="4"/>
  <c r="V48" i="4"/>
  <c r="X75" i="4"/>
  <c r="V141" i="4"/>
  <c r="D104" i="28"/>
  <c r="D13" i="28"/>
  <c r="D41" i="28" s="1"/>
  <c r="C104" i="28"/>
  <c r="E104" i="28"/>
  <c r="F104" i="28"/>
  <c r="F62" i="28"/>
  <c r="F66" i="28" s="1"/>
  <c r="F75" i="28" s="1"/>
  <c r="H54" i="4"/>
  <c r="H64" i="4" s="1"/>
  <c r="V57" i="4"/>
  <c r="U18" i="4"/>
  <c r="D62" i="28"/>
  <c r="E62" i="28"/>
  <c r="E23" i="5"/>
  <c r="F23" i="5"/>
  <c r="D23" i="5"/>
  <c r="U5" i="4"/>
  <c r="W33" i="4"/>
  <c r="V126" i="4"/>
  <c r="U20" i="4"/>
  <c r="V22" i="4"/>
  <c r="L22" i="4"/>
  <c r="L14" i="4" s="1"/>
  <c r="K22" i="4"/>
  <c r="K14" i="4" s="1"/>
  <c r="K43" i="4" s="1"/>
  <c r="X55" i="4"/>
  <c r="K121" i="4"/>
  <c r="W121" i="4" s="1"/>
  <c r="H121" i="4"/>
  <c r="H134" i="4" s="1"/>
  <c r="V5" i="4"/>
  <c r="X5" i="4"/>
  <c r="V8" i="4"/>
  <c r="X8" i="4"/>
  <c r="V9" i="4"/>
  <c r="X9" i="4"/>
  <c r="V15" i="4"/>
  <c r="V18" i="4"/>
  <c r="X18" i="4"/>
  <c r="V30" i="4"/>
  <c r="X30" i="4"/>
  <c r="V36" i="4"/>
  <c r="X36" i="4"/>
  <c r="U57" i="4"/>
  <c r="W57" i="4"/>
  <c r="U61" i="4"/>
  <c r="W61" i="4"/>
  <c r="U65" i="4"/>
  <c r="W65" i="4"/>
  <c r="U88" i="4"/>
  <c r="W88" i="4"/>
  <c r="U113" i="4"/>
  <c r="W113" i="4"/>
  <c r="U122" i="4"/>
  <c r="U125" i="4"/>
  <c r="W125" i="4"/>
  <c r="U126" i="4"/>
  <c r="U151" i="4"/>
  <c r="W151" i="4"/>
  <c r="W23" i="4"/>
  <c r="W39" i="4"/>
  <c r="X48" i="4"/>
  <c r="V75" i="4"/>
  <c r="X126" i="4"/>
  <c r="X141" i="4"/>
  <c r="V4" i="4"/>
  <c r="X4" i="4"/>
  <c r="X15" i="4"/>
  <c r="V20" i="4"/>
  <c r="X20" i="4"/>
  <c r="X22" i="4"/>
  <c r="V23" i="4"/>
  <c r="X23" i="4"/>
  <c r="V33" i="4"/>
  <c r="X33" i="4"/>
  <c r="V39" i="4"/>
  <c r="X39" i="4"/>
  <c r="M64" i="4"/>
  <c r="U45" i="4"/>
  <c r="O64" i="4"/>
  <c r="W45" i="4"/>
  <c r="W48" i="4"/>
  <c r="U75" i="4"/>
  <c r="W75" i="4"/>
  <c r="M111" i="4"/>
  <c r="U84" i="4"/>
  <c r="O111" i="4"/>
  <c r="W84" i="4"/>
  <c r="U94" i="4"/>
  <c r="W94" i="4"/>
  <c r="U95" i="4"/>
  <c r="W95" i="4"/>
  <c r="U99" i="4"/>
  <c r="W99" i="4"/>
  <c r="W122" i="4"/>
  <c r="W126" i="4"/>
  <c r="M134" i="4"/>
  <c r="U141" i="4"/>
  <c r="W141" i="4"/>
  <c r="E41" i="28"/>
  <c r="G111" i="4"/>
  <c r="L54" i="4"/>
  <c r="L64" i="4" s="1"/>
  <c r="W56" i="4"/>
  <c r="K54" i="4"/>
  <c r="K64" i="4" s="1"/>
  <c r="H111" i="4"/>
  <c r="V84" i="4"/>
  <c r="L84" i="4"/>
  <c r="L111" i="4" s="1"/>
  <c r="X111" i="4" s="1"/>
  <c r="X88" i="4"/>
  <c r="L134" i="4"/>
  <c r="L135" i="4" s="1"/>
  <c r="L153" i="4" s="1"/>
  <c r="W15" i="4"/>
  <c r="U36" i="4"/>
  <c r="X57" i="4"/>
  <c r="V65" i="4"/>
  <c r="V88" i="4"/>
  <c r="X94" i="4"/>
  <c r="O134" i="4"/>
  <c r="V151" i="4"/>
  <c r="C62" i="28"/>
  <c r="G4" i="4"/>
  <c r="G22" i="4"/>
  <c r="U22" i="4" s="1"/>
  <c r="G54" i="4"/>
  <c r="G64" i="4" s="1"/>
  <c r="U56" i="4"/>
  <c r="G121" i="4"/>
  <c r="G134" i="4" s="1"/>
  <c r="W4" i="4"/>
  <c r="U8" i="4"/>
  <c r="W8" i="4"/>
  <c r="U15" i="4"/>
  <c r="W18" i="4"/>
  <c r="W20" i="4"/>
  <c r="U23" i="4"/>
  <c r="W30" i="4"/>
  <c r="U33" i="4"/>
  <c r="W36" i="4"/>
  <c r="U39" i="4"/>
  <c r="N64" i="4"/>
  <c r="V45" i="4"/>
  <c r="P64" i="4"/>
  <c r="X45" i="4"/>
  <c r="V61" i="4"/>
  <c r="X61" i="4"/>
  <c r="V95" i="4"/>
  <c r="X95" i="4"/>
  <c r="V99" i="4"/>
  <c r="X99" i="4"/>
  <c r="V113" i="4"/>
  <c r="X113" i="4"/>
  <c r="V122" i="4"/>
  <c r="X122" i="4"/>
  <c r="V125" i="4"/>
  <c r="X125" i="4"/>
  <c r="N134" i="4"/>
  <c r="P134" i="4"/>
  <c r="N135" i="4" l="1"/>
  <c r="V111" i="4"/>
  <c r="C120" i="28"/>
  <c r="C131" i="28" s="1"/>
  <c r="F120" i="28"/>
  <c r="F131" i="28" s="1"/>
  <c r="E120" i="28"/>
  <c r="E131" i="28" s="1"/>
  <c r="E66" i="28"/>
  <c r="E75" i="28" s="1"/>
  <c r="V121" i="4"/>
  <c r="O69" i="4"/>
  <c r="O79" i="4" s="1"/>
  <c r="V55" i="4"/>
  <c r="M69" i="4"/>
  <c r="M79" i="4" s="1"/>
  <c r="D66" i="28"/>
  <c r="D75" i="28" s="1"/>
  <c r="D120" i="28"/>
  <c r="D131" i="28" s="1"/>
  <c r="V54" i="4"/>
  <c r="V64" i="4"/>
  <c r="U121" i="4"/>
  <c r="V134" i="4"/>
  <c r="H135" i="4"/>
  <c r="H153" i="4" s="1"/>
  <c r="X64" i="4"/>
  <c r="U54" i="4"/>
  <c r="K69" i="4"/>
  <c r="K79" i="4" s="1"/>
  <c r="X14" i="4"/>
  <c r="L43" i="4"/>
  <c r="L69" i="4" s="1"/>
  <c r="L79" i="4" s="1"/>
  <c r="X84" i="4"/>
  <c r="X134" i="4"/>
  <c r="X54" i="4"/>
  <c r="W14" i="4"/>
  <c r="W22" i="4"/>
  <c r="K134" i="4"/>
  <c r="K135" i="4" s="1"/>
  <c r="K153" i="4" s="1"/>
  <c r="V14" i="4"/>
  <c r="U55" i="4"/>
  <c r="P69" i="4"/>
  <c r="N69" i="4"/>
  <c r="N79" i="4" s="1"/>
  <c r="P135" i="4"/>
  <c r="G135" i="4"/>
  <c r="G153" i="4" s="1"/>
  <c r="G14" i="4"/>
  <c r="U14" i="4" s="1"/>
  <c r="U134" i="4"/>
  <c r="W111" i="4"/>
  <c r="O135" i="4"/>
  <c r="U111" i="4"/>
  <c r="M135" i="4"/>
  <c r="N153" i="4"/>
  <c r="U4" i="4"/>
  <c r="W55" i="4"/>
  <c r="W54" i="4"/>
  <c r="W64" i="4"/>
  <c r="U64" i="4"/>
  <c r="W79" i="4" l="1"/>
  <c r="X69" i="4"/>
  <c r="P79" i="4"/>
  <c r="X79" i="4" s="1"/>
  <c r="H43" i="4"/>
  <c r="H69" i="4" s="1"/>
  <c r="H79" i="4" s="1"/>
  <c r="V79" i="4" s="1"/>
  <c r="G43" i="4"/>
  <c r="U43" i="4" s="1"/>
  <c r="W69" i="4"/>
  <c r="V153" i="4"/>
  <c r="V135" i="4"/>
  <c r="W134" i="4"/>
  <c r="U135" i="4"/>
  <c r="M153" i="4"/>
  <c r="U153" i="4" s="1"/>
  <c r="W135" i="4"/>
  <c r="O153" i="4"/>
  <c r="W153" i="4" s="1"/>
  <c r="X135" i="4"/>
  <c r="P153" i="4"/>
  <c r="X153" i="4" s="1"/>
  <c r="V69" i="4" l="1"/>
  <c r="G69" i="4"/>
  <c r="G79" i="4" s="1"/>
  <c r="U79" i="4" s="1"/>
  <c r="C13" i="28"/>
  <c r="C41" i="28" s="1"/>
  <c r="C66" i="28" s="1"/>
  <c r="C75" i="28" s="1"/>
  <c r="U69" i="4" l="1"/>
</calcChain>
</file>

<file path=xl/sharedStrings.xml><?xml version="1.0" encoding="utf-8"?>
<sst xmlns="http://schemas.openxmlformats.org/spreadsheetml/2006/main" count="653" uniqueCount="314">
  <si>
    <t>Sorszám</t>
  </si>
  <si>
    <t>Bevételek</t>
  </si>
  <si>
    <t>koncepció</t>
  </si>
  <si>
    <t>I.Tárgy évi működési célú bevételek</t>
  </si>
  <si>
    <t>Költségvetési szervek működési célú bevétele</t>
  </si>
  <si>
    <t>Ktgvetési szervek működési bevétele</t>
  </si>
  <si>
    <t>1,1,1</t>
  </si>
  <si>
    <r>
      <t xml:space="preserve">Ebből: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élelmezési bevételek áfá-val</t>
    </r>
  </si>
  <si>
    <t>1,1,2</t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</si>
  <si>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egyéb intézményi működési bevételek</t>
    </r>
  </si>
  <si>
    <t>Egyéb működési bevételek összesen</t>
  </si>
  <si>
    <t>1,2,1</t>
  </si>
  <si>
    <t>Támogatásértékű működési bevételek összesen</t>
  </si>
  <si>
    <t>1,2,1,1</t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</si>
  <si>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OEP alapból támogatásértékű működési bevétel</t>
    </r>
  </si>
  <si>
    <t>1,2,1,2</t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</si>
  <si>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egyéb támogatásértékű működési bevétel</t>
    </r>
  </si>
  <si>
    <t>1,2,2</t>
  </si>
  <si>
    <t>Működési c. pénzeszköz átvétel államháztartáson kívülről</t>
  </si>
  <si>
    <t>1,2,3</t>
  </si>
  <si>
    <t>2.</t>
  </si>
  <si>
    <t>Önkormányzat működési célú bevételei összesen</t>
  </si>
  <si>
    <t>Működési bevételek összesen</t>
  </si>
  <si>
    <t>2,1,1</t>
  </si>
  <si>
    <t>Működési célú Áfa megtérülés</t>
  </si>
  <si>
    <t>2,1,2</t>
  </si>
  <si>
    <t>Kiszámlázott termékek és szolgáltatások ÁFA-ja</t>
  </si>
  <si>
    <t>2,1,3,1</t>
  </si>
  <si>
    <t>2,1,4</t>
  </si>
  <si>
    <t>Felhalmozási kiadással kapcsolatos fordított áfa (technikai)</t>
  </si>
  <si>
    <t>2,1,5</t>
  </si>
  <si>
    <t>Értékesített tárgyi eszközök és immateriális javak ÁFA-ja</t>
  </si>
  <si>
    <t>2,1,6</t>
  </si>
  <si>
    <t>Kamatbevételek</t>
  </si>
  <si>
    <t>Sajátos működési bevételek összesen</t>
  </si>
  <si>
    <t>2,2,1</t>
  </si>
  <si>
    <t>Helyi   adók és kapcsolódó pótlékok, bírságok</t>
  </si>
  <si>
    <t>2,2,1,1</t>
  </si>
  <si>
    <r>
      <t>Ebből: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építményadó</t>
    </r>
  </si>
  <si>
    <t>2,2,1,2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</si>
  <si>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telekadó</t>
    </r>
  </si>
  <si>
    <t>2,2,1,3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</si>
  <si>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kommunális adó</t>
    </r>
  </si>
  <si>
    <t>2,2,1,4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</si>
  <si>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iparűzési adó</t>
    </r>
  </si>
  <si>
    <t>2,2,1,5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</si>
  <si>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idegenforgalmi  adó</t>
    </r>
  </si>
  <si>
    <t>2,2,1,6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</si>
  <si>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adóhátralékok beszedése</t>
    </r>
  </si>
  <si>
    <t>2,2,2</t>
  </si>
  <si>
    <t>Átengedett központi adók</t>
  </si>
  <si>
    <t>2,2,2,1</t>
  </si>
  <si>
    <r>
      <t>Ebből: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gépjárműadó</t>
    </r>
  </si>
  <si>
    <t>2,2,2,2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</si>
  <si>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termőföld bérbeadásából származó jöv.adó</t>
    </r>
  </si>
  <si>
    <t>2,2,4</t>
  </si>
  <si>
    <t>Bírságok, pótlékok és egyéb sajátos bevételek</t>
  </si>
  <si>
    <t>2,2,4,1</t>
  </si>
  <si>
    <r>
      <t xml:space="preserve">Ebből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bírság - és pótlék</t>
    </r>
  </si>
  <si>
    <t>2,2,4,2</t>
  </si>
  <si>
    <r>
      <t xml:space="preserve"> 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talajterhelési díj</t>
    </r>
  </si>
  <si>
    <t>Működési támogatások összesen</t>
  </si>
  <si>
    <t>2,3,1</t>
  </si>
  <si>
    <t>Helyi Önk. általános működésének és ágazati feladatainak finanszírozása</t>
  </si>
  <si>
    <t>2,3,2</t>
  </si>
  <si>
    <t>2,4,1</t>
  </si>
  <si>
    <t>2,4,2</t>
  </si>
  <si>
    <t>Önkormányzat működési célú pénzmaradványa</t>
  </si>
  <si>
    <t>I.</t>
  </si>
  <si>
    <t>Költségvetési szervek és önkormányzat műk. célú bevételei(1+2)</t>
  </si>
  <si>
    <t>II. Tárgy évi felhalmozási  célú bevételek</t>
  </si>
  <si>
    <t>1.</t>
  </si>
  <si>
    <t>Költségvetési szervek felhalmozási célú bevétele</t>
  </si>
  <si>
    <t>Felhalmozási és tőkejellegű bevételek</t>
  </si>
  <si>
    <t>Egyéb felhalmozási bevételek összesen</t>
  </si>
  <si>
    <t>Támogatásértékű felhalmozási bevételek összesen</t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</si>
  <si>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OEP alapból támogatásértékű felhalmozási bevétel</t>
    </r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</si>
  <si>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egyéb támogatásértékű felhalmozási bevétel</t>
    </r>
  </si>
  <si>
    <t>Felhalmozási c. pénzeszköz átvétel államháztartáson kívülről</t>
  </si>
  <si>
    <t>Előző évi felhalmozási c. pénzmaradvány átvétele</t>
  </si>
  <si>
    <t>Önkormányzat  felhalmozási célú bevételei összesen</t>
  </si>
  <si>
    <t>Felhalmozási és tőkejellegű bevételek összesen</t>
  </si>
  <si>
    <t>Tárgyi eszközök, immateriális javak értékesítése</t>
  </si>
  <si>
    <t>Sajátos felhalmozási és tőke bevételek</t>
  </si>
  <si>
    <t>Osztalék</t>
  </si>
  <si>
    <t>Fejlesztési célú támogatások</t>
  </si>
  <si>
    <t>II.</t>
  </si>
  <si>
    <t>Költségvetési szervek és önkormányzat felh. célú bevételei (1+2)</t>
  </si>
  <si>
    <t>III.</t>
  </si>
  <si>
    <t>Támogatási kölcsönök visszatérülése</t>
  </si>
  <si>
    <t>Működési célú támogatási kölcsönök visszatérülése</t>
  </si>
  <si>
    <t>Felhalmozási célú támogatási kölcsönök visszatérülése</t>
  </si>
  <si>
    <t>Tárgy évi bevétel mindösszesen (I+II+III+IV)</t>
  </si>
  <si>
    <t>V. Pénzmaradvány</t>
  </si>
  <si>
    <t>Költségvetési szervek működési pénzmaradványa</t>
  </si>
  <si>
    <t>Működési önkormányzati pénzmaradvány</t>
  </si>
  <si>
    <t>Költségvetési szervek felhalmozási pénzmaradványa</t>
  </si>
  <si>
    <t>Felhalmozási önkormányzati pénzmaradvány</t>
  </si>
  <si>
    <t>Pénzmaradvány összesen</t>
  </si>
  <si>
    <t>VI. Hitelek</t>
  </si>
  <si>
    <t xml:space="preserve">           Felhalmozási célú hitel </t>
  </si>
  <si>
    <t>Hitelek összesen</t>
  </si>
  <si>
    <t>Sor-</t>
  </si>
  <si>
    <t xml:space="preserve"> </t>
  </si>
  <si>
    <t>2015.évi</t>
  </si>
  <si>
    <t>szám</t>
  </si>
  <si>
    <t>Kiadások</t>
  </si>
  <si>
    <t>eredeti ei.</t>
  </si>
  <si>
    <t>terv</t>
  </si>
  <si>
    <t>I.Tárgyévi működési célú kiadások</t>
  </si>
  <si>
    <t>Költségvetési szervek működési célú kiadása</t>
  </si>
  <si>
    <r>
      <t>Ebből: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személyi juttatás</t>
    </r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</si>
  <si>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munkaadót terhelő járulékok</t>
    </r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</si>
  <si>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dologi és egyéb folyó kiadás</t>
    </r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</si>
  <si>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egyéb működési kiadások összesen</t>
    </r>
  </si>
  <si>
    <t>1,4,1</t>
  </si>
  <si>
    <r>
      <t xml:space="preserve">ebből: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működési támogatásértékű kiadás</t>
    </r>
  </si>
  <si>
    <t>1,4,2</t>
  </si>
  <si>
    <r>
      <t xml:space="preserve">      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működési c. átadás államháztart-on kívülre</t>
    </r>
  </si>
  <si>
    <t>1,4,3</t>
  </si>
  <si>
    <r>
      <t xml:space="preserve">      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társadalom- és szociálpolitikai juttatások</t>
    </r>
  </si>
  <si>
    <t>1,4,4</t>
  </si>
  <si>
    <r>
      <t xml:space="preserve">      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előző évi működési c.pénzmaradvány átadása</t>
    </r>
  </si>
  <si>
    <r>
      <t xml:space="preserve">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ellátottak pénzbeni juttatása</t>
    </r>
  </si>
  <si>
    <t>Önkormányzat működési c. kiadásai  összesen(2,1+2,2...+2,5)</t>
  </si>
  <si>
    <t>Önkormányzati működési kiadások</t>
  </si>
  <si>
    <t>2,1,4,1</t>
  </si>
  <si>
    <r>
      <t xml:space="preserve">ebből: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működési támogatásértékű kiadás</t>
    </r>
  </si>
  <si>
    <t>2,1,4,2,1</t>
  </si>
  <si>
    <t>2,1,4,3</t>
  </si>
  <si>
    <t>2,1,4,4</t>
  </si>
  <si>
    <r>
      <t xml:space="preserve">        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előző évi működési c.pénzmaradvány átadása</t>
    </r>
  </si>
  <si>
    <t>Likvídhitel  kamata</t>
  </si>
  <si>
    <t>Előző évi normatív hozzájárulás és közp.tám.visszafizetése</t>
  </si>
  <si>
    <t>3.</t>
  </si>
  <si>
    <t>Működési célú pótigények, intézményi átcsoportosítási igények</t>
  </si>
  <si>
    <t>Személyi juttatás, munkaadói járulék és dologi előirányzat elvonása</t>
  </si>
  <si>
    <t>Nem kiemelt dologi kiadások      %-os elvonása</t>
  </si>
  <si>
    <t>I</t>
  </si>
  <si>
    <t>Tárgy évi költségvetési szervek és önkormányzat működési kiadásai (1+2+3+4)</t>
  </si>
  <si>
    <t>II. Tárgy évi felhalmozási c. kiadások</t>
  </si>
  <si>
    <t>Költségvetési szervek felhalmozási c.kiadása</t>
  </si>
  <si>
    <r>
      <t xml:space="preserve"> Ebből: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beruházási kiadások áfá-val</t>
    </r>
  </si>
  <si>
    <r>
      <t xml:space="preserve">               </t>
    </r>
    <r>
      <rPr>
        <sz val="10"/>
        <color indexed="8"/>
        <rFont val="Wingdings"/>
        <charset val="2"/>
      </rPr>
      <t>w</t>
    </r>
    <r>
      <rPr>
        <sz val="10"/>
        <color indexed="8"/>
        <rFont val="Times New Roman"/>
        <family val="1"/>
        <charset val="238"/>
      </rPr>
      <t>felújítási kiadások áfá-val</t>
    </r>
  </si>
  <si>
    <t>Önkormányzati felhalmozási c.kiadások összesen</t>
  </si>
  <si>
    <t>Beruházási kiadások áfá-val összesen</t>
  </si>
  <si>
    <t>Felújítási kiadások áfá-val összesen</t>
  </si>
  <si>
    <t>Egyéb felhalmozási kiadások összesen</t>
  </si>
  <si>
    <r>
      <t xml:space="preserve">ebből: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 xml:space="preserve"> támogatásértékű felhalmozási kiadások</t>
    </r>
  </si>
  <si>
    <r>
      <t xml:space="preserve">          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felhalmozási c. pénzeszköz átadása államháztart-on kívülre</t>
    </r>
  </si>
  <si>
    <t>Fejlesztési c.hitel és kötvény kamata</t>
  </si>
  <si>
    <t>Tárgy évi költségvetési szervek és önkormányzat felhalmozási célú kiadásai(1+2)</t>
  </si>
  <si>
    <t>Tárgy évi kiadások összesen (I+II)</t>
  </si>
  <si>
    <t>III. Áthúzódó kötelezettségek</t>
  </si>
  <si>
    <t>Költségvetési szervek működési pénzmaradvány tartaléka, áthúzódó kiadások</t>
  </si>
  <si>
    <t>Működési önkormányzati pénzmaradvány tartalék, áthúzódó kiadások</t>
  </si>
  <si>
    <t>Költs.szervek felhalm.c.pénzmaradv.ból felúj. és felhalm. áth. kiadások</t>
  </si>
  <si>
    <t>Felhalm. c. önkormányzati pénzmaradványból felúj. és felhalm. áth. kiadások</t>
  </si>
  <si>
    <t>Pénzmaradvány tartalék, áthúzódó kötelezettség összesen</t>
  </si>
  <si>
    <t>IV. Költségvetési többlet</t>
  </si>
  <si>
    <t>Költségvetési többlet összesen</t>
  </si>
  <si>
    <t>V. Működési célú hitel törlesztés</t>
  </si>
  <si>
    <t>Áthúzódó költségvetési kiadások / Folyószámlahitel  törlesztése</t>
  </si>
  <si>
    <t>Működési célú hitel törlesztése összesen</t>
  </si>
  <si>
    <t>IV. Fejlesztési célú hitel tőketörlesztés</t>
  </si>
  <si>
    <t>Fejlesztési c.hitel és kötvény törlesztése</t>
  </si>
  <si>
    <t>Fejlesztési célú hitel tőketörlesztése összesen</t>
  </si>
  <si>
    <t>Kiadások mindösszesen (I+II+III+IV+V)</t>
  </si>
  <si>
    <t>VI. Kaposmenti Hulladékgazdálkodási Társulás kiadása</t>
  </si>
  <si>
    <t>Működési célú kiadások</t>
  </si>
  <si>
    <t>Felhalmozási célú kiadások</t>
  </si>
  <si>
    <t>Tárgy évi kiadás összesen</t>
  </si>
  <si>
    <t>Kiadás összesen</t>
  </si>
  <si>
    <t>Kiadások mindösszesen (I+II+III+IV+V+VI)</t>
  </si>
  <si>
    <t>Előirányzat</t>
  </si>
  <si>
    <t>I.Működési célu bevételek</t>
  </si>
  <si>
    <t>2014.</t>
  </si>
  <si>
    <t>2015.</t>
  </si>
  <si>
    <t>II.Felhalmozási célu bevételek</t>
  </si>
  <si>
    <t>Összesen  bevételek (I+II)</t>
  </si>
  <si>
    <t>eredeti</t>
  </si>
  <si>
    <t>mód. új</t>
  </si>
  <si>
    <t>ei.</t>
  </si>
  <si>
    <t>Költségvetési szervek műk.c.bevétele</t>
  </si>
  <si>
    <t>Költségvetési szervek felh.c.bevétele</t>
  </si>
  <si>
    <t>Költségvetési szervek bevétele</t>
  </si>
  <si>
    <t>Költségvetési szervek műk. Pénzmaradványa</t>
  </si>
  <si>
    <t>Költségvetési szervek felh. Pénzmaradványa</t>
  </si>
  <si>
    <t>Költségvetési szervek pénzmaradványa</t>
  </si>
  <si>
    <t>Önkormányzati mük.c.bevételek</t>
  </si>
  <si>
    <t>Önkormányzati felh.c.bevételek</t>
  </si>
  <si>
    <t>Önkormányzati bevételek</t>
  </si>
  <si>
    <t>Önkormányzati műk. pénzmaradvány és vállalk. eredmény</t>
  </si>
  <si>
    <t>Működési célu bevételek összesen</t>
  </si>
  <si>
    <t>Felhalmozási célu bevételek összesen</t>
  </si>
  <si>
    <t>Bevételek összesen</t>
  </si>
  <si>
    <t>I.Működési célu kiadások</t>
  </si>
  <si>
    <t>II.Felhalmozási c.kiadások</t>
  </si>
  <si>
    <t>Összesen kiadások (I+II)</t>
  </si>
  <si>
    <t>Költségvetési szervek műk.c.kiadása</t>
  </si>
  <si>
    <t>Költségvetési szervek c.felh.kiadása</t>
  </si>
  <si>
    <t>Költségvetési szervek kiadása</t>
  </si>
  <si>
    <t>Ktgv.szervek műk.pénzm. tartaléka, áthúzódó kiadások</t>
  </si>
  <si>
    <t>Ktgv.szervek felhalm.c.pénzm.felújítási és felhalm.áth. kiadások</t>
  </si>
  <si>
    <t>Ktgv.szervek pénzmaradvány tartalék, áthúzódó kiadások</t>
  </si>
  <si>
    <t>Önkormányzati gazdálkodás műk.c.kiadásai és műk.c.hitel</t>
  </si>
  <si>
    <t>Önkormányzati gazd. felh.c.kiadásai és fejlesztési c. hitel tőketörlesztése</t>
  </si>
  <si>
    <t>Önkormányzati gazd. kiadásai</t>
  </si>
  <si>
    <t>Önk. műk. pénzmaradvány tartalék, áthúzódó kiadások</t>
  </si>
  <si>
    <t>Felhalm.c.önkorm.pénzm.felújítási és felhalm. áth. kiadások</t>
  </si>
  <si>
    <t>Önk. pénzmaradvány tartalék, áthúzódó kiadások</t>
  </si>
  <si>
    <t>Működési c.pótigény</t>
  </si>
  <si>
    <t>Pótigények összesen</t>
  </si>
  <si>
    <t>Személyi juttatás és jár.         %-os elvonása</t>
  </si>
  <si>
    <t>Személyi juttatás és jár.       %-os elvonása</t>
  </si>
  <si>
    <t>Személyi juttatás és jár.        %-os elvonása</t>
  </si>
  <si>
    <t>Nem kiemelt dologi kiadások        %-os elvonása</t>
  </si>
  <si>
    <t>Nem kiemelt dologi kiadások         %-os elvonása</t>
  </si>
  <si>
    <t>Működési célu kiadások összesen</t>
  </si>
  <si>
    <t>Felhalmozási célu kiadások összesen</t>
  </si>
  <si>
    <t>Kiadások összesen</t>
  </si>
  <si>
    <t>I.Működési célu költségvetés egyenlege</t>
  </si>
  <si>
    <t>II.Felh. c.költségv. egyenlege</t>
  </si>
  <si>
    <t>Összesen hitel, hiány(I+II)</t>
  </si>
  <si>
    <t xml:space="preserve">Működési költségvetés egyenlege </t>
  </si>
  <si>
    <t xml:space="preserve">Felh. célu  költségvetés egyenlege </t>
  </si>
  <si>
    <t>Megjegyzés : hiány = ( - )</t>
  </si>
  <si>
    <t xml:space="preserve">                    többlet = (+)</t>
  </si>
  <si>
    <t>Megnevezés</t>
  </si>
  <si>
    <t>2013.évi</t>
  </si>
  <si>
    <t>A 2013. évi eredeti előirányzatból</t>
  </si>
  <si>
    <t>A 2015. évi eredeti előirányzatból</t>
  </si>
  <si>
    <t>Eltérés (2013. eredeti ei.-2014.évi eredeti ei.)</t>
  </si>
  <si>
    <t>kötelező feladat</t>
  </si>
  <si>
    <t>önként vállalt feladat</t>
  </si>
  <si>
    <t>állami (állam-igazgatási) feladatok</t>
  </si>
  <si>
    <t>Összesen:</t>
  </si>
  <si>
    <t>Támogatásérétkű működési bevételek összesen</t>
  </si>
  <si>
    <t>2,1,3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</si>
  <si>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gépjárműadó</t>
    </r>
  </si>
  <si>
    <t>2,3,3</t>
  </si>
  <si>
    <t>IV.</t>
  </si>
  <si>
    <t>Alap és vállalkozási tevékenységek közötti elszámolások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</si>
  <si>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ellátottak pénzbeli juttatása</t>
    </r>
  </si>
  <si>
    <r>
      <t xml:space="preserve">          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áfa befizetés</t>
    </r>
  </si>
  <si>
    <t>V. Fejlesztési célú hitel tőketörlesztés</t>
  </si>
  <si>
    <t>sor-szám</t>
  </si>
  <si>
    <t>A települési önkormányzatok általános működésének támogatása</t>
  </si>
  <si>
    <t>Önkormányzatok egyes köznevelési feladatainak támogatása</t>
  </si>
  <si>
    <t>Óvodapedagógusok és az óvodapedagógusok nevelő munkáját közvetlenül segítők bértámogatása</t>
  </si>
  <si>
    <t>Óvodaműködtetési támogatás</t>
  </si>
  <si>
    <t>Óvodapedagógusok minősítéséből adódó többlet kiadások támogatása</t>
  </si>
  <si>
    <t>Önkormányzatok szociális és gyermekjóléti feladatainak támogatása</t>
  </si>
  <si>
    <t>Egyes jövedelempótló támogatások kiegészítése</t>
  </si>
  <si>
    <t>- rendszeres szociális segély</t>
  </si>
  <si>
    <t xml:space="preserve">
 - lakásfenntartási támogatás</t>
  </si>
  <si>
    <t>- adósságcsökkentési támogatás</t>
  </si>
  <si>
    <t>- foglalkoztatást helyettesítő támogatás</t>
  </si>
  <si>
    <t>- óvodáztatási támogatás</t>
  </si>
  <si>
    <t>Hozzájárulás a pénzbeli szociális ellátásokhoz</t>
  </si>
  <si>
    <t>Szociális és gyermekjóléti feladatok támogatása</t>
  </si>
  <si>
    <t>4.</t>
  </si>
  <si>
    <t>Bentlakásos és átmeneti elhelyezést nyújtó ellátás támogatása</t>
  </si>
  <si>
    <t>5.</t>
  </si>
  <si>
    <t>Gyermek étkeztetés támogatása</t>
  </si>
  <si>
    <t>Önkormányzatok kulturális feladatainak támogatása</t>
  </si>
  <si>
    <t>Fejlesztési célú központosított előirányzat</t>
  </si>
  <si>
    <t>Támogatásértékű felhalmozási bevételek</t>
  </si>
  <si>
    <t>Tárgy évi bevétel mindösszesen (I+II+III)</t>
  </si>
  <si>
    <t>Bevételek összesen (I+II+III+IV+V+VI)</t>
  </si>
  <si>
    <t>2,5</t>
  </si>
  <si>
    <t>IV. Pénzmaradvány</t>
  </si>
  <si>
    <t>IV. Pénzmaradvány összesen</t>
  </si>
  <si>
    <t>V. Hitelek</t>
  </si>
  <si>
    <t>Simontornyai Vár támogatása</t>
  </si>
  <si>
    <t xml:space="preserve">Működési c.önkormányzati egyéb bevételek </t>
  </si>
  <si>
    <t xml:space="preserve">Működési célú egyéb központi támogatások </t>
  </si>
  <si>
    <t xml:space="preserve">Működési célú tám. értékű bevételek </t>
  </si>
  <si>
    <t>2,1,2,1</t>
  </si>
  <si>
    <t xml:space="preserve">Önkormányzat felhalmozási célú egyéb bevételek </t>
  </si>
  <si>
    <t>Felhalmozási célú pénzeszköz átvétel áh-on kívülről</t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</si>
  <si>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munkaadót terhelő járulékok</t>
    </r>
  </si>
  <si>
    <r>
      <t xml:space="preserve">ebből: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személyi juttatás</t>
    </r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</si>
  <si>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dologi és egyéb folyó kiadás</t>
    </r>
  </si>
  <si>
    <r>
      <t xml:space="preserve">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egyéb működési kiadások összesen</t>
    </r>
  </si>
  <si>
    <r>
      <t xml:space="preserve">                   </t>
    </r>
    <r>
      <rPr>
        <i/>
        <sz val="10"/>
        <color indexed="8"/>
        <rFont val="Wingdings"/>
        <charset val="2"/>
      </rPr>
      <t>w</t>
    </r>
    <r>
      <rPr>
        <i/>
        <sz val="10"/>
        <color indexed="8"/>
        <rFont val="Times New Roman"/>
        <family val="1"/>
        <charset val="238"/>
      </rPr>
      <t>működési c. átadás államháztart-on kívülre</t>
    </r>
  </si>
  <si>
    <t xml:space="preserve">Működési célú céltartalékok </t>
  </si>
  <si>
    <t xml:space="preserve">Önkormányzati felh. és felh.jellegű kiadások, átadások </t>
  </si>
  <si>
    <t xml:space="preserve">Beruházási kiadások </t>
  </si>
  <si>
    <t xml:space="preserve">Felhalmozási célú céltartalékok </t>
  </si>
  <si>
    <t>Egyéb működési bevétel</t>
  </si>
  <si>
    <r>
      <t xml:space="preserve">                   ellátottak pénz6beli juttatása</t>
    </r>
    <r>
      <rPr>
        <i/>
        <sz val="10"/>
        <color indexed="8"/>
        <rFont val="Times New Roman"/>
        <family val="1"/>
        <charset val="238"/>
      </rPr>
      <t xml:space="preserve"> </t>
    </r>
  </si>
  <si>
    <t>Mködési hitel felvétel</t>
  </si>
  <si>
    <t>Felhalmozási hitel felvétel</t>
  </si>
  <si>
    <t>Hitel felvétel</t>
  </si>
  <si>
    <t>Egyenleg</t>
  </si>
  <si>
    <t>Egyéb működési bevétel bevétel</t>
  </si>
  <si>
    <t>Támogatás értékű működési bevétel</t>
  </si>
  <si>
    <r>
      <t xml:space="preserve">                   ellátottak pénzbeli juttatása</t>
    </r>
    <r>
      <rPr>
        <i/>
        <sz val="10"/>
        <color indexed="8"/>
        <rFont val="Times New Roman"/>
        <family val="1"/>
        <charset val="238"/>
      </rPr>
      <t xml:space="preserve"> </t>
    </r>
  </si>
  <si>
    <t>V. Hitelek összesen (fejlesztési hitel)</t>
  </si>
  <si>
    <t>Simontornya Városi Könyvtár támogatása</t>
  </si>
  <si>
    <t>2015 évi költségvetés</t>
  </si>
  <si>
    <t>2015. évi módosított új előirányzat</t>
  </si>
  <si>
    <t>2016. évi költségvetés</t>
  </si>
  <si>
    <t>2016.évi</t>
  </si>
  <si>
    <t xml:space="preserve">Eltérés (2016.eredeti ei.-2015.eredeti ei.) </t>
  </si>
  <si>
    <t>2016.</t>
  </si>
  <si>
    <t>2015.évi eredeti ei.</t>
  </si>
  <si>
    <t>2015.évi mód.új.ei.</t>
  </si>
  <si>
    <t>2016.évi terv</t>
  </si>
  <si>
    <t>2015. évi    eredeti ei.</t>
  </si>
  <si>
    <t>2015.évi mód.új ei.</t>
  </si>
  <si>
    <t>2016. évi        terv</t>
  </si>
  <si>
    <t>A 2016. évi eredeti előirányzatból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</si>
</sst>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#,##0.0"/>
  </numFmts>
  <fonts count="5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Times New Roman CE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 CE"/>
      <charset val="238"/>
    </font>
    <font>
      <b/>
      <i/>
      <sz val="12"/>
      <color theme="1"/>
      <name val="Times New Roman"/>
      <family val="1"/>
      <charset val="238"/>
    </font>
    <font>
      <sz val="10"/>
      <color indexed="8"/>
      <name val="Wingdings"/>
      <charset val="2"/>
    </font>
    <font>
      <sz val="10"/>
      <color indexed="8"/>
      <name val="Times New Roman"/>
      <family val="1"/>
      <charset val="238"/>
    </font>
    <font>
      <sz val="10"/>
      <color rgb="FFFF0000"/>
      <name val="Arial CE"/>
      <charset val="238"/>
    </font>
    <font>
      <i/>
      <sz val="10"/>
      <color theme="1"/>
      <name val="Times New Roman CE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theme="1"/>
      <name val="Times New Roman CE"/>
      <charset val="238"/>
    </font>
    <font>
      <i/>
      <sz val="10"/>
      <color indexed="8"/>
      <name val="Wingdings"/>
      <charset val="2"/>
    </font>
    <font>
      <i/>
      <sz val="10"/>
      <color indexed="8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12"/>
      <color theme="1"/>
      <name val="Times New Roman CE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Times New Roman CE"/>
      <family val="1"/>
      <charset val="238"/>
    </font>
    <font>
      <sz val="9"/>
      <color theme="1"/>
      <name val="Times New Roman CE"/>
      <family val="1"/>
      <charset val="238"/>
    </font>
    <font>
      <sz val="10"/>
      <color theme="1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 CE"/>
      <family val="1"/>
      <charset val="238"/>
    </font>
    <font>
      <b/>
      <i/>
      <sz val="11"/>
      <color theme="1"/>
      <name val="Times New Roman CE"/>
      <family val="1"/>
      <charset val="238"/>
    </font>
    <font>
      <b/>
      <i/>
      <sz val="10"/>
      <color theme="1"/>
      <name val="Times New Roman CE"/>
      <family val="1"/>
      <charset val="238"/>
    </font>
    <font>
      <sz val="8"/>
      <color theme="1"/>
      <name val="Times New Roman CE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ambria"/>
      <family val="1"/>
      <charset val="238"/>
      <scheme val="major"/>
    </font>
    <font>
      <sz val="10"/>
      <name val="Calibri"/>
      <family val="1"/>
      <charset val="238"/>
      <scheme val="minor"/>
    </font>
    <font>
      <b/>
      <sz val="10"/>
      <name val="Calibri"/>
      <family val="1"/>
      <charset val="238"/>
      <scheme val="minor"/>
    </font>
    <font>
      <sz val="11"/>
      <color indexed="8"/>
      <name val="Calibri"/>
      <family val="2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color theme="1"/>
      <name val="Times New Roman"/>
      <family val="2"/>
      <charset val="238"/>
    </font>
    <font>
      <b/>
      <sz val="10"/>
      <color theme="1"/>
      <name val="Times New Roman CE"/>
      <charset val="238"/>
    </font>
    <font>
      <sz val="10"/>
      <name val="Times New Roman CE"/>
      <charset val="238"/>
    </font>
    <font>
      <b/>
      <i/>
      <sz val="12"/>
      <color theme="1"/>
      <name val="Times New Roman CE"/>
      <family val="1"/>
      <charset val="238"/>
    </font>
    <font>
      <sz val="10"/>
      <name val="Arial"/>
      <family val="2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name val="Times New Roman CE"/>
      <family val="1"/>
      <charset val="238"/>
    </font>
    <font>
      <i/>
      <sz val="10"/>
      <color theme="1"/>
      <name val="Arial CE"/>
      <charset val="238"/>
    </font>
    <font>
      <b/>
      <sz val="9"/>
      <color theme="1"/>
      <name val="Times New Roman CE"/>
      <charset val="238"/>
    </font>
    <font>
      <b/>
      <sz val="10"/>
      <name val="Calibri"/>
      <family val="2"/>
      <charset val="238"/>
      <scheme val="minor"/>
    </font>
    <font>
      <b/>
      <i/>
      <sz val="10"/>
      <name val="Calibri"/>
      <family val="1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name val="Arial CE"/>
      <charset val="238"/>
    </font>
    <font>
      <sz val="12"/>
      <name val="Calibri"/>
      <family val="1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3" fillId="0" borderId="0"/>
    <xf numFmtId="9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8" fillId="0" borderId="0"/>
    <xf numFmtId="0" fontId="26" fillId="0" borderId="0"/>
    <xf numFmtId="0" fontId="26" fillId="0" borderId="0"/>
    <xf numFmtId="0" fontId="43" fillId="0" borderId="0"/>
    <xf numFmtId="9" fontId="26" fillId="0" borderId="0" applyFont="0" applyFill="0" applyBorder="0" applyAlignment="0" applyProtection="0"/>
    <xf numFmtId="0" fontId="2" fillId="0" borderId="0"/>
    <xf numFmtId="0" fontId="26" fillId="0" borderId="0"/>
    <xf numFmtId="0" fontId="41" fillId="0" borderId="0"/>
    <xf numFmtId="0" fontId="1" fillId="0" borderId="0"/>
  </cellStyleXfs>
  <cellXfs count="789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Continuous"/>
    </xf>
    <xf numFmtId="0" fontId="6" fillId="2" borderId="5" xfId="0" applyFont="1" applyFill="1" applyBorder="1"/>
    <xf numFmtId="3" fontId="5" fillId="2" borderId="6" xfId="0" applyNumberFormat="1" applyFont="1" applyFill="1" applyBorder="1" applyProtection="1">
      <protection locked="0"/>
    </xf>
    <xf numFmtId="3" fontId="5" fillId="2" borderId="5" xfId="0" applyNumberFormat="1" applyFont="1" applyFill="1" applyBorder="1" applyProtection="1">
      <protection locked="0"/>
    </xf>
    <xf numFmtId="3" fontId="5" fillId="2" borderId="5" xfId="0" applyNumberFormat="1" applyFont="1" applyFill="1" applyBorder="1" applyProtection="1"/>
    <xf numFmtId="0" fontId="11" fillId="0" borderId="0" xfId="0" applyFont="1"/>
    <xf numFmtId="3" fontId="5" fillId="2" borderId="5" xfId="0" applyNumberFormat="1" applyFont="1" applyFill="1" applyBorder="1"/>
    <xf numFmtId="0" fontId="5" fillId="2" borderId="5" xfId="0" applyFont="1" applyFill="1" applyBorder="1" applyAlignment="1">
      <alignment horizontal="center"/>
    </xf>
    <xf numFmtId="3" fontId="5" fillId="2" borderId="1" xfId="0" applyNumberFormat="1" applyFont="1" applyFill="1" applyBorder="1"/>
    <xf numFmtId="3" fontId="5" fillId="2" borderId="1" xfId="0" applyNumberFormat="1" applyFont="1" applyFill="1" applyBorder="1" applyProtection="1"/>
    <xf numFmtId="3" fontId="5" fillId="2" borderId="4" xfId="0" applyNumberFormat="1" applyFont="1" applyFill="1" applyBorder="1"/>
    <xf numFmtId="0" fontId="5" fillId="2" borderId="6" xfId="0" applyFont="1" applyFill="1" applyBorder="1" applyAlignment="1">
      <alignment horizontal="centerContinuous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Protection="1">
      <protection locked="0"/>
    </xf>
    <xf numFmtId="3" fontId="6" fillId="2" borderId="5" xfId="0" applyNumberFormat="1" applyFont="1" applyFill="1" applyBorder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5" fillId="2" borderId="7" xfId="0" applyFont="1" applyFill="1" applyBorder="1" applyProtection="1">
      <protection locked="0"/>
    </xf>
    <xf numFmtId="3" fontId="5" fillId="2" borderId="7" xfId="0" applyNumberFormat="1" applyFont="1" applyFill="1" applyBorder="1"/>
    <xf numFmtId="3" fontId="5" fillId="2" borderId="5" xfId="0" applyNumberFormat="1" applyFont="1" applyFill="1" applyBorder="1" applyAlignment="1" applyProtection="1">
      <alignment horizontal="right"/>
      <protection locked="0"/>
    </xf>
    <xf numFmtId="0" fontId="13" fillId="2" borderId="5" xfId="0" applyFont="1" applyFill="1" applyBorder="1" applyProtection="1">
      <protection locked="0"/>
    </xf>
    <xf numFmtId="3" fontId="12" fillId="2" borderId="5" xfId="0" applyNumberFormat="1" applyFont="1" applyFill="1" applyBorder="1" applyProtection="1">
      <protection locked="0"/>
    </xf>
    <xf numFmtId="0" fontId="5" fillId="2" borderId="8" xfId="0" applyFont="1" applyFill="1" applyBorder="1" applyAlignment="1">
      <alignment horizontal="centerContinuous"/>
    </xf>
    <xf numFmtId="0" fontId="6" fillId="2" borderId="8" xfId="0" applyFont="1" applyFill="1" applyBorder="1" applyAlignment="1">
      <alignment horizontal="left"/>
    </xf>
    <xf numFmtId="0" fontId="5" fillId="2" borderId="5" xfId="0" applyFont="1" applyFill="1" applyBorder="1" applyAlignment="1" applyProtection="1">
      <alignment horizontal="centerContinuous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3" fillId="2" borderId="5" xfId="0" applyFont="1" applyFill="1" applyBorder="1"/>
    <xf numFmtId="3" fontId="14" fillId="2" borderId="5" xfId="0" applyNumberFormat="1" applyFont="1" applyFill="1" applyBorder="1" applyProtection="1"/>
    <xf numFmtId="3" fontId="14" fillId="2" borderId="5" xfId="0" applyNumberFormat="1" applyFont="1" applyFill="1" applyBorder="1" applyAlignment="1" applyProtection="1">
      <alignment horizontal="right"/>
      <protection locked="0"/>
    </xf>
    <xf numFmtId="3" fontId="14" fillId="2" borderId="5" xfId="0" applyNumberFormat="1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left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3" fontId="14" fillId="2" borderId="7" xfId="0" applyNumberFormat="1" applyFont="1" applyFill="1" applyBorder="1" applyProtection="1"/>
    <xf numFmtId="3" fontId="14" fillId="2" borderId="7" xfId="0" applyNumberFormat="1" applyFont="1" applyFill="1" applyBorder="1" applyAlignment="1" applyProtection="1">
      <alignment horizontal="right"/>
      <protection locked="0"/>
    </xf>
    <xf numFmtId="3" fontId="14" fillId="2" borderId="7" xfId="0" applyNumberFormat="1" applyFont="1" applyFill="1" applyBorder="1" applyAlignment="1" applyProtection="1">
      <alignment horizontal="right"/>
    </xf>
    <xf numFmtId="0" fontId="7" fillId="2" borderId="5" xfId="0" applyFont="1" applyFill="1" applyBorder="1" applyAlignment="1" applyProtection="1">
      <alignment horizontal="center"/>
      <protection locked="0"/>
    </xf>
    <xf numFmtId="3" fontId="7" fillId="2" borderId="7" xfId="0" applyNumberFormat="1" applyFont="1" applyFill="1" applyBorder="1" applyProtection="1"/>
    <xf numFmtId="0" fontId="5" fillId="2" borderId="5" xfId="0" applyFont="1" applyFill="1" applyBorder="1" applyAlignment="1" applyProtection="1">
      <alignment horizontal="center"/>
      <protection locked="0"/>
    </xf>
    <xf numFmtId="3" fontId="5" fillId="2" borderId="7" xfId="0" applyNumberFormat="1" applyFont="1" applyFill="1" applyBorder="1" applyProtection="1"/>
    <xf numFmtId="3" fontId="5" fillId="2" borderId="5" xfId="0" applyNumberFormat="1" applyFont="1" applyFill="1" applyBorder="1" applyAlignment="1" applyProtection="1">
      <alignment horizontal="right"/>
    </xf>
    <xf numFmtId="0" fontId="6" fillId="2" borderId="5" xfId="0" applyFont="1" applyFill="1" applyBorder="1" applyAlignment="1" applyProtection="1">
      <alignment horizontal="center"/>
      <protection locked="0"/>
    </xf>
    <xf numFmtId="3" fontId="5" fillId="2" borderId="6" xfId="0" applyNumberFormat="1" applyFont="1" applyFill="1" applyBorder="1"/>
    <xf numFmtId="3" fontId="5" fillId="2" borderId="6" xfId="0" applyNumberFormat="1" applyFont="1" applyFill="1" applyBorder="1" applyProtection="1"/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/>
    <xf numFmtId="3" fontId="5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/>
    <xf numFmtId="0" fontId="6" fillId="2" borderId="4" xfId="0" applyFont="1" applyFill="1" applyBorder="1"/>
    <xf numFmtId="3" fontId="5" fillId="2" borderId="4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7" fillId="2" borderId="5" xfId="0" applyFont="1" applyFill="1" applyBorder="1" applyProtection="1">
      <protection locked="0"/>
    </xf>
    <xf numFmtId="0" fontId="6" fillId="2" borderId="6" xfId="0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right"/>
    </xf>
    <xf numFmtId="0" fontId="5" fillId="2" borderId="6" xfId="0" applyFont="1" applyFill="1" applyBorder="1" applyAlignment="1" applyProtection="1">
      <alignment horizontal="center"/>
      <protection locked="0"/>
    </xf>
    <xf numFmtId="3" fontId="5" fillId="2" borderId="1" xfId="0" applyNumberFormat="1" applyFont="1" applyFill="1" applyBorder="1" applyProtection="1">
      <protection locked="0"/>
    </xf>
    <xf numFmtId="3" fontId="0" fillId="0" borderId="0" xfId="0" applyNumberFormat="1"/>
    <xf numFmtId="3" fontId="20" fillId="2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/>
    <xf numFmtId="0" fontId="6" fillId="2" borderId="14" xfId="0" applyFont="1" applyFill="1" applyBorder="1" applyAlignment="1"/>
    <xf numFmtId="3" fontId="5" fillId="2" borderId="1" xfId="0" applyNumberFormat="1" applyFont="1" applyFill="1" applyBorder="1" applyAlignment="1">
      <alignment horizontal="right"/>
    </xf>
    <xf numFmtId="0" fontId="6" fillId="2" borderId="13" xfId="0" applyFont="1" applyFill="1" applyBorder="1" applyAlignment="1"/>
    <xf numFmtId="0" fontId="6" fillId="2" borderId="1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/>
    <xf numFmtId="164" fontId="6" fillId="2" borderId="5" xfId="0" applyNumberFormat="1" applyFont="1" applyFill="1" applyBorder="1" applyAlignment="1">
      <alignment horizontal="center"/>
    </xf>
    <xf numFmtId="3" fontId="6" fillId="2" borderId="7" xfId="0" applyNumberFormat="1" applyFont="1" applyFill="1" applyBorder="1"/>
    <xf numFmtId="164" fontId="6" fillId="2" borderId="1" xfId="0" applyNumberFormat="1" applyFont="1" applyFill="1" applyBorder="1" applyAlignment="1">
      <alignment horizontal="center"/>
    </xf>
    <xf numFmtId="3" fontId="6" fillId="2" borderId="14" xfId="0" applyNumberFormat="1" applyFont="1" applyFill="1" applyBorder="1"/>
    <xf numFmtId="3" fontId="5" fillId="2" borderId="9" xfId="0" applyNumberFormat="1" applyFont="1" applyFill="1" applyBorder="1"/>
    <xf numFmtId="0" fontId="6" fillId="2" borderId="6" xfId="0" applyFont="1" applyFill="1" applyBorder="1" applyAlignment="1">
      <alignment horizontal="centerContinuous"/>
    </xf>
    <xf numFmtId="0" fontId="6" fillId="2" borderId="12" xfId="0" applyFont="1" applyFill="1" applyBorder="1" applyAlignment="1">
      <alignment horizontal="left"/>
    </xf>
    <xf numFmtId="0" fontId="13" fillId="2" borderId="5" xfId="0" applyFont="1" applyFill="1" applyBorder="1" applyAlignment="1" applyProtection="1">
      <alignment horizontal="center"/>
      <protection locked="0"/>
    </xf>
    <xf numFmtId="3" fontId="14" fillId="2" borderId="5" xfId="0" applyNumberFormat="1" applyFont="1" applyFill="1" applyBorder="1" applyProtection="1">
      <protection locked="0"/>
    </xf>
    <xf numFmtId="0" fontId="6" fillId="2" borderId="5" xfId="0" applyFont="1" applyFill="1" applyBorder="1" applyAlignment="1" applyProtection="1">
      <alignment horizontal="centerContinuous"/>
      <protection locked="0"/>
    </xf>
    <xf numFmtId="3" fontId="5" fillId="2" borderId="0" xfId="0" applyNumberFormat="1" applyFont="1" applyFill="1" applyProtection="1"/>
    <xf numFmtId="0" fontId="6" fillId="2" borderId="1" xfId="0" applyFont="1" applyFill="1" applyBorder="1" applyAlignment="1" applyProtection="1">
      <alignment horizontal="centerContinuous"/>
      <protection locked="0"/>
    </xf>
    <xf numFmtId="3" fontId="5" fillId="2" borderId="14" xfId="0" applyNumberFormat="1" applyFont="1" applyFill="1" applyBorder="1"/>
    <xf numFmtId="3" fontId="5" fillId="2" borderId="0" xfId="0" applyNumberFormat="1" applyFont="1" applyFill="1"/>
    <xf numFmtId="3" fontId="6" fillId="2" borderId="5" xfId="0" applyNumberFormat="1" applyFont="1" applyFill="1" applyBorder="1"/>
    <xf numFmtId="0" fontId="13" fillId="2" borderId="5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3" fontId="5" fillId="2" borderId="15" xfId="0" applyNumberFormat="1" applyFont="1" applyFill="1" applyBorder="1" applyAlignment="1">
      <alignment horizontal="right"/>
    </xf>
    <xf numFmtId="3" fontId="5" fillId="2" borderId="8" xfId="0" applyNumberFormat="1" applyFont="1" applyFill="1" applyBorder="1" applyProtection="1"/>
    <xf numFmtId="3" fontId="5" fillId="2" borderId="10" xfId="0" applyNumberFormat="1" applyFont="1" applyFill="1" applyBorder="1" applyProtection="1">
      <protection locked="0"/>
    </xf>
    <xf numFmtId="3" fontId="5" fillId="2" borderId="0" xfId="0" applyNumberFormat="1" applyFont="1" applyFill="1" applyAlignment="1">
      <alignment horizontal="right"/>
    </xf>
    <xf numFmtId="0" fontId="19" fillId="2" borderId="0" xfId="0" applyFont="1" applyFill="1" applyBorder="1" applyAlignment="1"/>
    <xf numFmtId="3" fontId="20" fillId="2" borderId="0" xfId="0" applyNumberFormat="1" applyFont="1" applyFill="1" applyBorder="1" applyAlignment="1"/>
    <xf numFmtId="0" fontId="6" fillId="2" borderId="0" xfId="0" applyFont="1" applyFill="1" applyBorder="1" applyProtection="1">
      <protection locked="0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/>
    <xf numFmtId="0" fontId="22" fillId="2" borderId="0" xfId="0" applyFont="1" applyFill="1"/>
    <xf numFmtId="0" fontId="23" fillId="0" borderId="0" xfId="0" applyFont="1"/>
    <xf numFmtId="0" fontId="24" fillId="0" borderId="0" xfId="0" applyFont="1" applyAlignment="1">
      <alignment horizontal="left" indent="4"/>
    </xf>
    <xf numFmtId="3" fontId="23" fillId="0" borderId="0" xfId="0" applyNumberFormat="1" applyFont="1" applyAlignment="1">
      <alignment horizontal="right"/>
    </xf>
    <xf numFmtId="0" fontId="25" fillId="0" borderId="0" xfId="0" applyFont="1" applyAlignment="1">
      <alignment horizontal="left" indent="4"/>
    </xf>
    <xf numFmtId="0" fontId="24" fillId="0" borderId="0" xfId="0" applyFont="1" applyAlignment="1">
      <alignment horizontal="justify"/>
    </xf>
    <xf numFmtId="0" fontId="24" fillId="0" borderId="0" xfId="0" applyFont="1"/>
    <xf numFmtId="0" fontId="25" fillId="0" borderId="0" xfId="0" applyFont="1" applyAlignment="1">
      <alignment horizontal="left" indent="6"/>
    </xf>
    <xf numFmtId="0" fontId="25" fillId="0" borderId="0" xfId="0" applyFont="1" applyAlignment="1">
      <alignment horizontal="left" indent="8"/>
    </xf>
    <xf numFmtId="0" fontId="24" fillId="0" borderId="0" xfId="0" applyFont="1" applyAlignment="1">
      <alignment horizontal="left" indent="8"/>
    </xf>
    <xf numFmtId="0" fontId="27" fillId="2" borderId="15" xfId="0" applyFont="1" applyFill="1" applyBorder="1"/>
    <xf numFmtId="0" fontId="5" fillId="2" borderId="15" xfId="0" applyFont="1" applyFill="1" applyBorder="1"/>
    <xf numFmtId="0" fontId="5" fillId="2" borderId="12" xfId="0" applyFont="1" applyFill="1" applyBorder="1"/>
    <xf numFmtId="0" fontId="27" fillId="2" borderId="0" xfId="0" applyFont="1" applyFill="1"/>
    <xf numFmtId="0" fontId="27" fillId="2" borderId="8" xfId="0" applyFont="1" applyFill="1" applyBorder="1"/>
    <xf numFmtId="0" fontId="28" fillId="2" borderId="8" xfId="0" applyFont="1" applyFill="1" applyBorder="1" applyAlignment="1">
      <alignment horizontal="centerContinuous"/>
    </xf>
    <xf numFmtId="0" fontId="27" fillId="2" borderId="5" xfId="0" applyFont="1" applyFill="1" applyBorder="1" applyAlignment="1">
      <alignment horizontal="centerContinuous"/>
    </xf>
    <xf numFmtId="0" fontId="27" fillId="2" borderId="5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Continuous"/>
    </xf>
    <xf numFmtId="0" fontId="27" fillId="2" borderId="7" xfId="0" applyFont="1" applyFill="1" applyBorder="1" applyAlignment="1">
      <alignment horizontal="centerContinuous"/>
    </xf>
    <xf numFmtId="0" fontId="27" fillId="2" borderId="5" xfId="0" applyFont="1" applyFill="1" applyBorder="1"/>
    <xf numFmtId="0" fontId="27" fillId="2" borderId="7" xfId="0" applyFont="1" applyFill="1" applyBorder="1" applyAlignment="1">
      <alignment horizontal="center"/>
    </xf>
    <xf numFmtId="0" fontId="27" fillId="2" borderId="10" xfId="0" applyFont="1" applyFill="1" applyBorder="1"/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/>
    <xf numFmtId="3" fontId="21" fillId="2" borderId="4" xfId="0" applyNumberFormat="1" applyFont="1" applyFill="1" applyBorder="1" applyProtection="1">
      <protection locked="0"/>
    </xf>
    <xf numFmtId="3" fontId="5" fillId="2" borderId="4" xfId="0" applyNumberFormat="1" applyFont="1" applyFill="1" applyBorder="1" applyProtection="1">
      <protection locked="0"/>
    </xf>
    <xf numFmtId="3" fontId="27" fillId="2" borderId="0" xfId="0" applyNumberFormat="1" applyFont="1" applyFill="1"/>
    <xf numFmtId="0" fontId="27" fillId="2" borderId="6" xfId="0" applyFont="1" applyFill="1" applyBorder="1"/>
    <xf numFmtId="0" fontId="5" fillId="2" borderId="0" xfId="0" applyFont="1" applyFill="1" applyBorder="1" applyAlignment="1">
      <alignment horizontal="centerContinuous"/>
    </xf>
    <xf numFmtId="3" fontId="5" fillId="2" borderId="0" xfId="0" applyNumberFormat="1" applyFont="1" applyFill="1" applyBorder="1" applyAlignment="1">
      <alignment horizontal="centerContinuous"/>
    </xf>
    <xf numFmtId="0" fontId="5" fillId="2" borderId="6" xfId="0" applyFont="1" applyFill="1" applyBorder="1"/>
    <xf numFmtId="0" fontId="5" fillId="2" borderId="5" xfId="0" applyFont="1" applyFill="1" applyBorder="1"/>
    <xf numFmtId="0" fontId="5" fillId="2" borderId="1" xfId="0" applyFont="1" applyFill="1" applyBorder="1"/>
    <xf numFmtId="0" fontId="5" fillId="2" borderId="4" xfId="0" applyFont="1" applyFill="1" applyBorder="1"/>
    <xf numFmtId="0" fontId="0" fillId="0" borderId="0" xfId="0" applyBorder="1"/>
    <xf numFmtId="0" fontId="27" fillId="2" borderId="0" xfId="0" applyFont="1" applyFill="1" applyBorder="1"/>
    <xf numFmtId="3" fontId="27" fillId="2" borderId="0" xfId="0" applyNumberFormat="1" applyFont="1" applyFill="1" applyBorder="1"/>
    <xf numFmtId="0" fontId="30" fillId="2" borderId="0" xfId="0" applyFont="1" applyFill="1" applyBorder="1"/>
    <xf numFmtId="0" fontId="30" fillId="2" borderId="0" xfId="0" applyFont="1" applyFill="1"/>
    <xf numFmtId="0" fontId="31" fillId="0" borderId="0" xfId="0" applyFont="1"/>
    <xf numFmtId="0" fontId="32" fillId="2" borderId="0" xfId="0" applyFont="1" applyFill="1"/>
    <xf numFmtId="0" fontId="5" fillId="2" borderId="6" xfId="4" applyFont="1" applyFill="1" applyBorder="1" applyAlignment="1">
      <alignment horizontal="center" vertical="center"/>
    </xf>
    <xf numFmtId="0" fontId="5" fillId="2" borderId="17" xfId="4" applyFont="1" applyFill="1" applyBorder="1" applyAlignment="1">
      <alignment horizontal="center" vertical="center"/>
    </xf>
    <xf numFmtId="0" fontId="5" fillId="2" borderId="21" xfId="4" applyFont="1" applyFill="1" applyBorder="1" applyAlignment="1">
      <alignment horizontal="center" vertical="center"/>
    </xf>
    <xf numFmtId="0" fontId="4" fillId="0" borderId="0" xfId="4" applyAlignment="1">
      <alignment vertical="center"/>
    </xf>
    <xf numFmtId="0" fontId="5" fillId="2" borderId="1" xfId="4" applyFont="1" applyFill="1" applyBorder="1" applyAlignment="1" applyProtection="1">
      <alignment horizontal="center" vertical="center"/>
      <protection locked="0"/>
    </xf>
    <xf numFmtId="0" fontId="5" fillId="2" borderId="28" xfId="4" applyFont="1" applyFill="1" applyBorder="1" applyAlignment="1">
      <alignment horizontal="center" vertical="center"/>
    </xf>
    <xf numFmtId="0" fontId="5" fillId="2" borderId="29" xfId="4" applyFont="1" applyFill="1" applyBorder="1" applyAlignment="1">
      <alignment horizontal="center" vertical="center" wrapText="1"/>
    </xf>
    <xf numFmtId="0" fontId="5" fillId="2" borderId="30" xfId="4" applyFont="1" applyFill="1" applyBorder="1" applyAlignment="1">
      <alignment horizontal="center" vertical="center" wrapText="1"/>
    </xf>
    <xf numFmtId="0" fontId="5" fillId="2" borderId="31" xfId="4" applyFont="1" applyFill="1" applyBorder="1" applyAlignment="1">
      <alignment horizontal="center" vertical="center" wrapText="1"/>
    </xf>
    <xf numFmtId="0" fontId="5" fillId="2" borderId="32" xfId="4" applyFont="1" applyFill="1" applyBorder="1" applyAlignment="1">
      <alignment horizontal="center" vertical="center" wrapText="1"/>
    </xf>
    <xf numFmtId="0" fontId="22" fillId="2" borderId="0" xfId="4" applyFont="1" applyFill="1" applyAlignment="1">
      <alignment vertical="center"/>
    </xf>
    <xf numFmtId="3" fontId="5" fillId="2" borderId="22" xfId="4" applyNumberFormat="1" applyFont="1" applyFill="1" applyBorder="1" applyAlignment="1" applyProtection="1">
      <alignment horizontal="right" vertical="center"/>
      <protection locked="0"/>
    </xf>
    <xf numFmtId="3" fontId="5" fillId="2" borderId="23" xfId="4" applyNumberFormat="1" applyFont="1" applyFill="1" applyBorder="1" applyAlignment="1" applyProtection="1">
      <alignment horizontal="right" vertical="center"/>
      <protection locked="0"/>
    </xf>
    <xf numFmtId="3" fontId="5" fillId="2" borderId="24" xfId="4" applyNumberFormat="1" applyFont="1" applyFill="1" applyBorder="1" applyAlignment="1" applyProtection="1">
      <alignment horizontal="right" vertical="center"/>
      <protection locked="0"/>
    </xf>
    <xf numFmtId="3" fontId="6" fillId="2" borderId="22" xfId="4" applyNumberFormat="1" applyFont="1" applyFill="1" applyBorder="1" applyAlignment="1">
      <alignment vertical="center"/>
    </xf>
    <xf numFmtId="3" fontId="5" fillId="2" borderId="5" xfId="4" applyNumberFormat="1" applyFont="1" applyFill="1" applyBorder="1" applyAlignment="1">
      <alignment horizontal="centerContinuous" vertical="center"/>
    </xf>
    <xf numFmtId="3" fontId="6" fillId="2" borderId="8" xfId="4" applyNumberFormat="1" applyFont="1" applyFill="1" applyBorder="1" applyAlignment="1">
      <alignment vertical="center"/>
    </xf>
    <xf numFmtId="3" fontId="5" fillId="2" borderId="33" xfId="4" applyNumberFormat="1" applyFont="1" applyFill="1" applyBorder="1" applyAlignment="1" applyProtection="1">
      <alignment vertical="center"/>
      <protection locked="0"/>
    </xf>
    <xf numFmtId="3" fontId="5" fillId="2" borderId="6" xfId="4" applyNumberFormat="1" applyFont="1" applyFill="1" applyBorder="1" applyAlignment="1" applyProtection="1">
      <alignment vertical="center"/>
      <protection locked="0"/>
    </xf>
    <xf numFmtId="3" fontId="5" fillId="2" borderId="15" xfId="4" applyNumberFormat="1" applyFont="1" applyFill="1" applyBorder="1" applyAlignment="1" applyProtection="1">
      <alignment vertical="center"/>
      <protection locked="0"/>
    </xf>
    <xf numFmtId="3" fontId="5" fillId="2" borderId="34" xfId="4" applyNumberFormat="1" applyFont="1" applyFill="1" applyBorder="1" applyAlignment="1" applyProtection="1">
      <alignment vertical="center"/>
      <protection locked="0"/>
    </xf>
    <xf numFmtId="3" fontId="5" fillId="2" borderId="33" xfId="4" applyNumberFormat="1" applyFont="1" applyFill="1" applyBorder="1" applyAlignment="1" applyProtection="1">
      <alignment horizontal="right" vertical="center"/>
      <protection locked="0"/>
    </xf>
    <xf numFmtId="3" fontId="5" fillId="2" borderId="6" xfId="4" applyNumberFormat="1" applyFont="1" applyFill="1" applyBorder="1" applyAlignment="1" applyProtection="1">
      <alignment horizontal="right" vertical="center"/>
      <protection locked="0"/>
    </xf>
    <xf numFmtId="3" fontId="5" fillId="2" borderId="16" xfId="4" applyNumberFormat="1" applyFont="1" applyFill="1" applyBorder="1" applyAlignment="1" applyProtection="1">
      <alignment horizontal="right" vertical="center"/>
      <protection locked="0"/>
    </xf>
    <xf numFmtId="3" fontId="6" fillId="2" borderId="35" xfId="4" applyNumberFormat="1" applyFont="1" applyFill="1" applyBorder="1" applyAlignment="1">
      <alignment vertical="center"/>
    </xf>
    <xf numFmtId="3" fontId="6" fillId="2" borderId="5" xfId="4" applyNumberFormat="1" applyFont="1" applyFill="1" applyBorder="1" applyAlignment="1">
      <alignment vertical="center"/>
    </xf>
    <xf numFmtId="3" fontId="6" fillId="2" borderId="36" xfId="4" applyNumberFormat="1" applyFont="1" applyFill="1" applyBorder="1" applyAlignment="1">
      <alignment vertical="center"/>
    </xf>
    <xf numFmtId="3" fontId="5" fillId="2" borderId="35" xfId="4" applyNumberFormat="1" applyFont="1" applyFill="1" applyBorder="1" applyAlignment="1" applyProtection="1">
      <alignment vertical="center"/>
    </xf>
    <xf numFmtId="3" fontId="5" fillId="2" borderId="5" xfId="4" applyNumberFormat="1" applyFont="1" applyFill="1" applyBorder="1" applyAlignment="1" applyProtection="1">
      <alignment vertical="center"/>
    </xf>
    <xf numFmtId="3" fontId="5" fillId="2" borderId="8" xfId="4" applyNumberFormat="1" applyFont="1" applyFill="1" applyBorder="1" applyAlignment="1" applyProtection="1">
      <alignment vertical="center"/>
    </xf>
    <xf numFmtId="3" fontId="5" fillId="2" borderId="0" xfId="4" applyNumberFormat="1" applyFont="1" applyFill="1" applyBorder="1" applyAlignment="1" applyProtection="1">
      <alignment vertical="center"/>
    </xf>
    <xf numFmtId="3" fontId="5" fillId="2" borderId="34" xfId="4" applyNumberFormat="1" applyFont="1" applyFill="1" applyBorder="1" applyAlignment="1" applyProtection="1">
      <alignment vertical="center"/>
    </xf>
    <xf numFmtId="3" fontId="5" fillId="2" borderId="35" xfId="4" applyNumberFormat="1" applyFont="1" applyFill="1" applyBorder="1" applyAlignment="1" applyProtection="1">
      <alignment horizontal="right" vertical="center"/>
      <protection locked="0"/>
    </xf>
    <xf numFmtId="3" fontId="5" fillId="2" borderId="5" xfId="4" applyNumberFormat="1" applyFont="1" applyFill="1" applyBorder="1" applyAlignment="1" applyProtection="1">
      <alignment horizontal="right" vertical="center"/>
      <protection locked="0"/>
    </xf>
    <xf numFmtId="3" fontId="5" fillId="2" borderId="34" xfId="4" applyNumberFormat="1" applyFont="1" applyFill="1" applyBorder="1" applyAlignment="1" applyProtection="1">
      <alignment horizontal="right" vertical="center"/>
      <protection locked="0"/>
    </xf>
    <xf numFmtId="3" fontId="5" fillId="2" borderId="35" xfId="4" applyNumberFormat="1" applyFont="1" applyFill="1" applyBorder="1" applyAlignment="1" applyProtection="1">
      <alignment vertical="center"/>
      <protection locked="0"/>
    </xf>
    <xf numFmtId="3" fontId="5" fillId="2" borderId="5" xfId="4" applyNumberFormat="1" applyFont="1" applyFill="1" applyBorder="1" applyAlignment="1" applyProtection="1">
      <alignment vertical="center"/>
      <protection locked="0"/>
    </xf>
    <xf numFmtId="3" fontId="5" fillId="2" borderId="8" xfId="4" applyNumberFormat="1" applyFont="1" applyFill="1" applyBorder="1" applyAlignment="1" applyProtection="1">
      <alignment vertical="center"/>
      <protection locked="0"/>
    </xf>
    <xf numFmtId="3" fontId="5" fillId="2" borderId="0" xfId="4" applyNumberFormat="1" applyFont="1" applyFill="1" applyBorder="1" applyAlignment="1" applyProtection="1">
      <alignment vertical="center"/>
      <protection locked="0"/>
    </xf>
    <xf numFmtId="3" fontId="5" fillId="2" borderId="35" xfId="4" applyNumberFormat="1" applyFont="1" applyFill="1" applyBorder="1" applyAlignment="1">
      <alignment vertical="center"/>
    </xf>
    <xf numFmtId="3" fontId="5" fillId="2" borderId="37" xfId="4" applyNumberFormat="1" applyFont="1" applyFill="1" applyBorder="1" applyAlignment="1" applyProtection="1">
      <alignment horizontal="right" vertical="center"/>
      <protection locked="0"/>
    </xf>
    <xf numFmtId="3" fontId="5" fillId="2" borderId="1" xfId="4" applyNumberFormat="1" applyFont="1" applyFill="1" applyBorder="1" applyAlignment="1" applyProtection="1">
      <alignment horizontal="right" vertical="center"/>
      <protection locked="0"/>
    </xf>
    <xf numFmtId="3" fontId="5" fillId="2" borderId="27" xfId="4" applyNumberFormat="1" applyFont="1" applyFill="1" applyBorder="1" applyAlignment="1" applyProtection="1">
      <alignment horizontal="right" vertical="center"/>
      <protection locked="0"/>
    </xf>
    <xf numFmtId="3" fontId="5" fillId="2" borderId="5" xfId="4" applyNumberFormat="1" applyFont="1" applyFill="1" applyBorder="1" applyAlignment="1">
      <alignment horizontal="center" vertical="center"/>
    </xf>
    <xf numFmtId="3" fontId="6" fillId="2" borderId="10" xfId="4" applyNumberFormat="1" applyFont="1" applyFill="1" applyBorder="1" applyAlignment="1">
      <alignment vertical="center"/>
    </xf>
    <xf numFmtId="3" fontId="5" fillId="2" borderId="37" xfId="4" applyNumberFormat="1" applyFont="1" applyFill="1" applyBorder="1" applyAlignment="1">
      <alignment vertical="center"/>
    </xf>
    <xf numFmtId="3" fontId="5" fillId="2" borderId="1" xfId="4" applyNumberFormat="1" applyFont="1" applyFill="1" applyBorder="1" applyAlignment="1">
      <alignment vertical="center"/>
    </xf>
    <xf numFmtId="3" fontId="5" fillId="2" borderId="10" xfId="4" applyNumberFormat="1" applyFont="1" applyFill="1" applyBorder="1" applyAlignment="1" applyProtection="1">
      <alignment vertical="center"/>
    </xf>
    <xf numFmtId="3" fontId="5" fillId="2" borderId="37" xfId="4" applyNumberFormat="1" applyFont="1" applyFill="1" applyBorder="1" applyAlignment="1" applyProtection="1">
      <alignment vertical="center"/>
    </xf>
    <xf numFmtId="3" fontId="5" fillId="2" borderId="1" xfId="4" applyNumberFormat="1" applyFont="1" applyFill="1" applyBorder="1" applyAlignment="1" applyProtection="1">
      <alignment vertical="center"/>
    </xf>
    <xf numFmtId="3" fontId="5" fillId="2" borderId="9" xfId="4" applyNumberFormat="1" applyFont="1" applyFill="1" applyBorder="1" applyAlignment="1" applyProtection="1">
      <alignment vertical="center"/>
    </xf>
    <xf numFmtId="3" fontId="5" fillId="2" borderId="34" xfId="4" applyNumberFormat="1" applyFont="1" applyFill="1" applyBorder="1" applyAlignment="1">
      <alignment vertical="center"/>
    </xf>
    <xf numFmtId="3" fontId="5" fillId="2" borderId="38" xfId="4" applyNumberFormat="1" applyFont="1" applyFill="1" applyBorder="1" applyAlignment="1" applyProtection="1">
      <alignment horizontal="right" vertical="center"/>
      <protection locked="0"/>
    </xf>
    <xf numFmtId="3" fontId="5" fillId="2" borderId="0" xfId="4" applyNumberFormat="1" applyFont="1" applyFill="1" applyBorder="1" applyAlignment="1" applyProtection="1">
      <alignment horizontal="right" vertical="center"/>
      <protection locked="0"/>
    </xf>
    <xf numFmtId="3" fontId="5" fillId="2" borderId="36" xfId="4" applyNumberFormat="1" applyFont="1" applyFill="1" applyBorder="1" applyAlignment="1" applyProtection="1">
      <alignment horizontal="right" vertical="center"/>
      <protection locked="0"/>
    </xf>
    <xf numFmtId="3" fontId="5" fillId="2" borderId="39" xfId="4" applyNumberFormat="1" applyFont="1" applyFill="1" applyBorder="1" applyAlignment="1">
      <alignment vertical="center"/>
    </xf>
    <xf numFmtId="3" fontId="5" fillId="2" borderId="4" xfId="4" applyNumberFormat="1" applyFont="1" applyFill="1" applyBorder="1" applyAlignment="1">
      <alignment vertical="center"/>
    </xf>
    <xf numFmtId="3" fontId="5" fillId="2" borderId="40" xfId="4" applyNumberFormat="1" applyFont="1" applyFill="1" applyBorder="1" applyAlignment="1">
      <alignment vertical="center"/>
    </xf>
    <xf numFmtId="3" fontId="6" fillId="2" borderId="39" xfId="4" applyNumberFormat="1" applyFont="1" applyFill="1" applyBorder="1" applyAlignment="1">
      <alignment vertical="center"/>
    </xf>
    <xf numFmtId="3" fontId="6" fillId="2" borderId="4" xfId="4" applyNumberFormat="1" applyFont="1" applyFill="1" applyBorder="1" applyAlignment="1">
      <alignment vertical="center"/>
    </xf>
    <xf numFmtId="3" fontId="6" fillId="2" borderId="26" xfId="4" applyNumberFormat="1" applyFont="1" applyFill="1" applyBorder="1" applyAlignment="1">
      <alignment vertical="center"/>
    </xf>
    <xf numFmtId="3" fontId="6" fillId="2" borderId="8" xfId="4" applyNumberFormat="1" applyFont="1" applyFill="1" applyBorder="1" applyAlignment="1">
      <alignment horizontal="left" vertical="center"/>
    </xf>
    <xf numFmtId="3" fontId="6" fillId="2" borderId="35" xfId="4" applyNumberFormat="1" applyFont="1" applyFill="1" applyBorder="1" applyAlignment="1" applyProtection="1">
      <alignment vertical="center"/>
      <protection locked="0"/>
    </xf>
    <xf numFmtId="3" fontId="6" fillId="2" borderId="5" xfId="4" applyNumberFormat="1" applyFont="1" applyFill="1" applyBorder="1" applyAlignment="1" applyProtection="1">
      <alignment vertical="center"/>
      <protection locked="0"/>
    </xf>
    <xf numFmtId="3" fontId="6" fillId="2" borderId="8" xfId="4" applyNumberFormat="1" applyFont="1" applyFill="1" applyBorder="1" applyAlignment="1" applyProtection="1">
      <alignment vertical="center"/>
      <protection locked="0"/>
    </xf>
    <xf numFmtId="3" fontId="6" fillId="2" borderId="0" xfId="4" applyNumberFormat="1" applyFont="1" applyFill="1" applyBorder="1" applyAlignment="1" applyProtection="1">
      <alignment vertical="center"/>
      <protection locked="0"/>
    </xf>
    <xf numFmtId="3" fontId="6" fillId="2" borderId="34" xfId="4" applyNumberFormat="1" applyFont="1" applyFill="1" applyBorder="1" applyAlignment="1" applyProtection="1">
      <alignment vertical="center"/>
      <protection locked="0"/>
    </xf>
    <xf numFmtId="3" fontId="13" fillId="2" borderId="8" xfId="4" applyNumberFormat="1" applyFont="1" applyFill="1" applyBorder="1" applyAlignment="1" applyProtection="1">
      <alignment vertical="center"/>
      <protection locked="0"/>
    </xf>
    <xf numFmtId="3" fontId="5" fillId="2" borderId="8" xfId="4" applyNumberFormat="1" applyFont="1" applyFill="1" applyBorder="1" applyAlignment="1">
      <alignment horizontal="centerContinuous" vertical="center"/>
    </xf>
    <xf numFmtId="3" fontId="5" fillId="2" borderId="5" xfId="4" applyNumberFormat="1" applyFont="1" applyFill="1" applyBorder="1" applyAlignment="1" applyProtection="1">
      <alignment horizontal="centerContinuous" vertical="center"/>
      <protection locked="0"/>
    </xf>
    <xf numFmtId="3" fontId="5" fillId="2" borderId="5" xfId="4" applyNumberFormat="1" applyFont="1" applyFill="1" applyBorder="1" applyAlignment="1">
      <alignment vertical="center"/>
    </xf>
    <xf numFmtId="3" fontId="5" fillId="2" borderId="8" xfId="4" applyNumberFormat="1" applyFont="1" applyFill="1" applyBorder="1" applyAlignment="1">
      <alignment vertical="center"/>
    </xf>
    <xf numFmtId="3" fontId="5" fillId="2" borderId="7" xfId="4" applyNumberFormat="1" applyFont="1" applyFill="1" applyBorder="1" applyAlignment="1">
      <alignment vertical="center"/>
    </xf>
    <xf numFmtId="3" fontId="5" fillId="2" borderId="36" xfId="4" applyNumberFormat="1" applyFont="1" applyFill="1" applyBorder="1" applyAlignment="1">
      <alignment vertical="center"/>
    </xf>
    <xf numFmtId="3" fontId="5" fillId="2" borderId="0" xfId="4" applyNumberFormat="1" applyFont="1" applyFill="1" applyBorder="1" applyAlignment="1">
      <alignment vertical="center"/>
    </xf>
    <xf numFmtId="3" fontId="14" fillId="2" borderId="5" xfId="4" applyNumberFormat="1" applyFont="1" applyFill="1" applyBorder="1" applyAlignment="1" applyProtection="1">
      <alignment horizontal="center" vertical="center"/>
      <protection locked="0"/>
    </xf>
    <xf numFmtId="3" fontId="13" fillId="2" borderId="8" xfId="4" applyNumberFormat="1" applyFont="1" applyFill="1" applyBorder="1" applyAlignment="1">
      <alignment vertical="center"/>
    </xf>
    <xf numFmtId="3" fontId="14" fillId="2" borderId="35" xfId="4" applyNumberFormat="1" applyFont="1" applyFill="1" applyBorder="1" applyAlignment="1" applyProtection="1">
      <alignment vertical="center"/>
    </xf>
    <xf numFmtId="3" fontId="14" fillId="2" borderId="5" xfId="4" applyNumberFormat="1" applyFont="1" applyFill="1" applyBorder="1" applyAlignment="1" applyProtection="1">
      <alignment vertical="center"/>
    </xf>
    <xf numFmtId="3" fontId="14" fillId="2" borderId="8" xfId="4" applyNumberFormat="1" applyFont="1" applyFill="1" applyBorder="1" applyAlignment="1" applyProtection="1">
      <alignment vertical="center"/>
    </xf>
    <xf numFmtId="3" fontId="14" fillId="2" borderId="0" xfId="4" applyNumberFormat="1" applyFont="1" applyFill="1" applyBorder="1" applyAlignment="1" applyProtection="1">
      <alignment vertical="center"/>
    </xf>
    <xf numFmtId="3" fontId="14" fillId="2" borderId="34" xfId="4" applyNumberFormat="1" applyFont="1" applyFill="1" applyBorder="1" applyAlignment="1" applyProtection="1">
      <alignment vertical="center"/>
    </xf>
    <xf numFmtId="3" fontId="14" fillId="2" borderId="35" xfId="4" applyNumberFormat="1" applyFont="1" applyFill="1" applyBorder="1" applyAlignment="1" applyProtection="1">
      <alignment horizontal="right" vertical="center"/>
      <protection locked="0"/>
    </xf>
    <xf numFmtId="3" fontId="14" fillId="2" borderId="5" xfId="4" applyNumberFormat="1" applyFont="1" applyFill="1" applyBorder="1" applyAlignment="1" applyProtection="1">
      <alignment horizontal="right" vertical="center"/>
      <protection locked="0"/>
    </xf>
    <xf numFmtId="3" fontId="14" fillId="2" borderId="34" xfId="4" applyNumberFormat="1" applyFont="1" applyFill="1" applyBorder="1" applyAlignment="1" applyProtection="1">
      <alignment horizontal="right" vertical="center"/>
      <protection locked="0"/>
    </xf>
    <xf numFmtId="3" fontId="6" fillId="2" borderId="0" xfId="4" applyNumberFormat="1" applyFont="1" applyFill="1" applyBorder="1" applyAlignment="1" applyProtection="1">
      <alignment horizontal="left" vertical="center"/>
      <protection locked="0"/>
    </xf>
    <xf numFmtId="3" fontId="12" fillId="2" borderId="5" xfId="4" applyNumberFormat="1" applyFont="1" applyFill="1" applyBorder="1" applyAlignment="1" applyProtection="1">
      <alignment horizontal="center" vertical="center"/>
      <protection locked="0"/>
    </xf>
    <xf numFmtId="3" fontId="7" fillId="2" borderId="5" xfId="4" applyNumberFormat="1" applyFont="1" applyFill="1" applyBorder="1" applyAlignment="1" applyProtection="1">
      <alignment horizontal="center" vertical="center"/>
      <protection locked="0"/>
    </xf>
    <xf numFmtId="3" fontId="7" fillId="2" borderId="35" xfId="4" applyNumberFormat="1" applyFont="1" applyFill="1" applyBorder="1" applyAlignment="1" applyProtection="1">
      <alignment vertical="center"/>
    </xf>
    <xf numFmtId="3" fontId="7" fillId="2" borderId="7" xfId="4" applyNumberFormat="1" applyFont="1" applyFill="1" applyBorder="1" applyAlignment="1" applyProtection="1">
      <alignment vertical="center"/>
    </xf>
    <xf numFmtId="3" fontId="7" fillId="2" borderId="0" xfId="4" applyNumberFormat="1" applyFont="1" applyFill="1" applyBorder="1" applyAlignment="1" applyProtection="1">
      <alignment vertical="center"/>
    </xf>
    <xf numFmtId="3" fontId="14" fillId="2" borderId="7" xfId="4" applyNumberFormat="1" applyFont="1" applyFill="1" applyBorder="1" applyAlignment="1" applyProtection="1">
      <alignment vertical="center"/>
    </xf>
    <xf numFmtId="3" fontId="14" fillId="2" borderId="36" xfId="4" applyNumberFormat="1" applyFont="1" applyFill="1" applyBorder="1" applyAlignment="1" applyProtection="1">
      <alignment vertical="center"/>
    </xf>
    <xf numFmtId="3" fontId="5" fillId="2" borderId="5" xfId="4" applyNumberFormat="1" applyFont="1" applyFill="1" applyBorder="1" applyAlignment="1" applyProtection="1">
      <alignment horizontal="center" vertical="center"/>
      <protection locked="0"/>
    </xf>
    <xf numFmtId="3" fontId="5" fillId="2" borderId="7" xfId="4" applyNumberFormat="1" applyFont="1" applyFill="1" applyBorder="1" applyAlignment="1" applyProtection="1">
      <alignment vertical="center"/>
    </xf>
    <xf numFmtId="3" fontId="5" fillId="2" borderId="36" xfId="4" applyNumberFormat="1" applyFont="1" applyFill="1" applyBorder="1" applyAlignment="1" applyProtection="1">
      <alignment vertical="center"/>
    </xf>
    <xf numFmtId="3" fontId="5" fillId="2" borderId="35" xfId="4" applyNumberFormat="1" applyFont="1" applyFill="1" applyBorder="1" applyAlignment="1" applyProtection="1">
      <alignment horizontal="right" vertical="center"/>
    </xf>
    <xf numFmtId="3" fontId="5" fillId="2" borderId="5" xfId="4" applyNumberFormat="1" applyFont="1" applyFill="1" applyBorder="1" applyAlignment="1" applyProtection="1">
      <alignment horizontal="right" vertical="center"/>
    </xf>
    <xf numFmtId="3" fontId="5" fillId="2" borderId="8" xfId="4" applyNumberFormat="1" applyFont="1" applyFill="1" applyBorder="1" applyAlignment="1" applyProtection="1">
      <alignment horizontal="right" vertical="center"/>
    </xf>
    <xf numFmtId="3" fontId="5" fillId="2" borderId="0" xfId="4" applyNumberFormat="1" applyFont="1" applyFill="1" applyBorder="1" applyAlignment="1" applyProtection="1">
      <alignment horizontal="right" vertical="center"/>
    </xf>
    <xf numFmtId="3" fontId="5" fillId="2" borderId="34" xfId="4" applyNumberFormat="1" applyFont="1" applyFill="1" applyBorder="1" applyAlignment="1" applyProtection="1">
      <alignment horizontal="right" vertical="center"/>
    </xf>
    <xf numFmtId="3" fontId="6" fillId="2" borderId="31" xfId="4" applyNumberFormat="1" applyFont="1" applyFill="1" applyBorder="1" applyAlignment="1">
      <alignment vertical="center"/>
    </xf>
    <xf numFmtId="3" fontId="6" fillId="2" borderId="32" xfId="4" applyNumberFormat="1" applyFont="1" applyFill="1" applyBorder="1" applyAlignment="1">
      <alignment vertical="center"/>
    </xf>
    <xf numFmtId="3" fontId="6" fillId="2" borderId="13" xfId="4" applyNumberFormat="1" applyFont="1" applyFill="1" applyBorder="1" applyAlignment="1">
      <alignment vertical="center"/>
    </xf>
    <xf numFmtId="3" fontId="22" fillId="2" borderId="0" xfId="4" applyNumberFormat="1" applyFont="1" applyFill="1" applyAlignment="1">
      <alignment vertical="center"/>
    </xf>
    <xf numFmtId="3" fontId="6" fillId="2" borderId="4" xfId="4" applyNumberFormat="1" applyFont="1" applyFill="1" applyBorder="1" applyAlignment="1">
      <alignment horizontal="center" vertical="center"/>
    </xf>
    <xf numFmtId="3" fontId="6" fillId="2" borderId="3" xfId="4" applyNumberFormat="1" applyFont="1" applyFill="1" applyBorder="1" applyAlignment="1">
      <alignment vertical="center"/>
    </xf>
    <xf numFmtId="3" fontId="5" fillId="2" borderId="33" xfId="4" applyNumberFormat="1" applyFont="1" applyFill="1" applyBorder="1" applyAlignment="1">
      <alignment vertical="center"/>
    </xf>
    <xf numFmtId="3" fontId="5" fillId="2" borderId="6" xfId="4" applyNumberFormat="1" applyFont="1" applyFill="1" applyBorder="1" applyAlignment="1">
      <alignment vertical="center"/>
    </xf>
    <xf numFmtId="3" fontId="5" fillId="2" borderId="15" xfId="4" applyNumberFormat="1" applyFont="1" applyFill="1" applyBorder="1" applyAlignment="1">
      <alignment vertical="center"/>
    </xf>
    <xf numFmtId="3" fontId="5" fillId="2" borderId="12" xfId="4" applyNumberFormat="1" applyFont="1" applyFill="1" applyBorder="1" applyAlignment="1">
      <alignment vertical="center"/>
    </xf>
    <xf numFmtId="3" fontId="5" fillId="2" borderId="16" xfId="4" applyNumberFormat="1" applyFont="1" applyFill="1" applyBorder="1" applyAlignment="1">
      <alignment vertical="center"/>
    </xf>
    <xf numFmtId="3" fontId="5" fillId="2" borderId="8" xfId="4" applyNumberFormat="1" applyFont="1" applyFill="1" applyBorder="1" applyAlignment="1" applyProtection="1">
      <alignment horizontal="right" vertical="center"/>
      <protection locked="0"/>
    </xf>
    <xf numFmtId="3" fontId="5" fillId="2" borderId="38" xfId="4" applyNumberFormat="1" applyFont="1" applyFill="1" applyBorder="1" applyAlignment="1">
      <alignment vertical="center"/>
    </xf>
    <xf numFmtId="3" fontId="5" fillId="2" borderId="1" xfId="4" applyNumberFormat="1" applyFont="1" applyFill="1" applyBorder="1" applyAlignment="1" applyProtection="1">
      <alignment horizontal="center" vertical="center"/>
      <protection locked="0"/>
    </xf>
    <xf numFmtId="3" fontId="6" fillId="2" borderId="10" xfId="4" applyNumberFormat="1" applyFont="1" applyFill="1" applyBorder="1" applyAlignment="1" applyProtection="1">
      <alignment vertical="center"/>
      <protection locked="0"/>
    </xf>
    <xf numFmtId="3" fontId="5" fillId="2" borderId="10" xfId="4" applyNumberFormat="1" applyFont="1" applyFill="1" applyBorder="1" applyAlignment="1">
      <alignment vertical="center"/>
    </xf>
    <xf numFmtId="3" fontId="5" fillId="2" borderId="27" xfId="4" applyNumberFormat="1" applyFont="1" applyFill="1" applyBorder="1" applyAlignment="1">
      <alignment vertical="center"/>
    </xf>
    <xf numFmtId="3" fontId="6" fillId="2" borderId="1" xfId="4" applyNumberFormat="1" applyFont="1" applyFill="1" applyBorder="1" applyAlignment="1">
      <alignment horizontal="center" vertical="center"/>
    </xf>
    <xf numFmtId="3" fontId="6" fillId="2" borderId="0" xfId="4" applyNumberFormat="1" applyFont="1" applyFill="1" applyBorder="1" applyAlignment="1">
      <alignment vertical="center"/>
    </xf>
    <xf numFmtId="3" fontId="5" fillId="2" borderId="11" xfId="4" applyNumberFormat="1" applyFont="1" applyFill="1" applyBorder="1" applyAlignment="1">
      <alignment vertical="center"/>
    </xf>
    <xf numFmtId="3" fontId="5" fillId="2" borderId="42" xfId="4" applyNumberFormat="1" applyFont="1" applyFill="1" applyBorder="1" applyAlignment="1">
      <alignment vertical="center"/>
    </xf>
    <xf numFmtId="3" fontId="5" fillId="2" borderId="39" xfId="4" applyNumberFormat="1" applyFont="1" applyFill="1" applyBorder="1" applyAlignment="1" applyProtection="1">
      <alignment horizontal="right" vertical="center"/>
      <protection locked="0"/>
    </xf>
    <xf numFmtId="3" fontId="5" fillId="2" borderId="4" xfId="4" applyNumberFormat="1" applyFont="1" applyFill="1" applyBorder="1" applyAlignment="1" applyProtection="1">
      <alignment horizontal="right" vertical="center"/>
      <protection locked="0"/>
    </xf>
    <xf numFmtId="3" fontId="5" fillId="2" borderId="2" xfId="4" applyNumberFormat="1" applyFont="1" applyFill="1" applyBorder="1" applyAlignment="1" applyProtection="1">
      <alignment horizontal="right" vertical="center"/>
      <protection locked="0"/>
    </xf>
    <xf numFmtId="3" fontId="5" fillId="2" borderId="4" xfId="4" applyNumberFormat="1" applyFont="1" applyFill="1" applyBorder="1" applyAlignment="1">
      <alignment horizontal="right" vertical="center"/>
    </xf>
    <xf numFmtId="3" fontId="6" fillId="2" borderId="37" xfId="4" applyNumberFormat="1" applyFont="1" applyFill="1" applyBorder="1" applyAlignment="1">
      <alignment vertical="center"/>
    </xf>
    <xf numFmtId="3" fontId="6" fillId="2" borderId="8" xfId="4" applyNumberFormat="1" applyFont="1" applyFill="1" applyBorder="1" applyAlignment="1">
      <alignment horizontal="center" vertical="center"/>
    </xf>
    <xf numFmtId="3" fontId="13" fillId="2" borderId="8" xfId="4" applyNumberFormat="1" applyFont="1" applyFill="1" applyBorder="1" applyAlignment="1">
      <alignment horizontal="center" vertical="center"/>
    </xf>
    <xf numFmtId="3" fontId="6" fillId="2" borderId="6" xfId="4" applyNumberFormat="1" applyFont="1" applyFill="1" applyBorder="1" applyAlignment="1">
      <alignment horizontal="center" vertical="center"/>
    </xf>
    <xf numFmtId="3" fontId="6" fillId="2" borderId="15" xfId="4" applyNumberFormat="1" applyFont="1" applyFill="1" applyBorder="1" applyAlignment="1">
      <alignment vertical="center"/>
    </xf>
    <xf numFmtId="3" fontId="5" fillId="2" borderId="33" xfId="4" applyNumberFormat="1" applyFont="1" applyFill="1" applyBorder="1" applyAlignment="1">
      <alignment horizontal="right" vertical="center"/>
    </xf>
    <xf numFmtId="3" fontId="5" fillId="2" borderId="6" xfId="4" applyNumberFormat="1" applyFont="1" applyFill="1" applyBorder="1" applyAlignment="1">
      <alignment horizontal="right" vertical="center"/>
    </xf>
    <xf numFmtId="3" fontId="5" fillId="2" borderId="15" xfId="4" applyNumberFormat="1" applyFont="1" applyFill="1" applyBorder="1" applyAlignment="1">
      <alignment horizontal="right" vertical="center"/>
    </xf>
    <xf numFmtId="3" fontId="5" fillId="2" borderId="12" xfId="4" applyNumberFormat="1" applyFont="1" applyFill="1" applyBorder="1" applyAlignment="1">
      <alignment horizontal="right" vertical="center"/>
    </xf>
    <xf numFmtId="3" fontId="5" fillId="2" borderId="34" xfId="4" applyNumberFormat="1" applyFont="1" applyFill="1" applyBorder="1" applyAlignment="1">
      <alignment horizontal="right" vertical="center"/>
    </xf>
    <xf numFmtId="3" fontId="6" fillId="2" borderId="5" xfId="4" applyNumberFormat="1" applyFont="1" applyFill="1" applyBorder="1" applyAlignment="1">
      <alignment horizontal="center" vertical="center"/>
    </xf>
    <xf numFmtId="3" fontId="5" fillId="2" borderId="35" xfId="4" applyNumberFormat="1" applyFont="1" applyFill="1" applyBorder="1" applyAlignment="1">
      <alignment horizontal="right" vertical="center"/>
    </xf>
    <xf numFmtId="3" fontId="5" fillId="2" borderId="5" xfId="4" applyNumberFormat="1" applyFont="1" applyFill="1" applyBorder="1" applyAlignment="1">
      <alignment horizontal="right" vertical="center"/>
    </xf>
    <xf numFmtId="3" fontId="5" fillId="2" borderId="8" xfId="4" applyNumberFormat="1" applyFont="1" applyFill="1" applyBorder="1" applyAlignment="1">
      <alignment horizontal="right" vertical="center"/>
    </xf>
    <xf numFmtId="3" fontId="5" fillId="2" borderId="0" xfId="4" applyNumberFormat="1" applyFont="1" applyFill="1" applyBorder="1" applyAlignment="1">
      <alignment horizontal="right" vertical="center"/>
    </xf>
    <xf numFmtId="3" fontId="6" fillId="2" borderId="46" xfId="4" applyNumberFormat="1" applyFont="1" applyFill="1" applyBorder="1" applyAlignment="1">
      <alignment vertical="center"/>
    </xf>
    <xf numFmtId="3" fontId="5" fillId="2" borderId="0" xfId="4" applyNumberFormat="1" applyFont="1" applyFill="1" applyAlignment="1">
      <alignment vertical="center"/>
    </xf>
    <xf numFmtId="3" fontId="6" fillId="2" borderId="28" xfId="4" applyNumberFormat="1" applyFont="1" applyFill="1" applyBorder="1" applyAlignment="1">
      <alignment vertical="center"/>
    </xf>
    <xf numFmtId="3" fontId="6" fillId="2" borderId="29" xfId="4" applyNumberFormat="1" applyFont="1" applyFill="1" applyBorder="1" applyAlignment="1">
      <alignment vertical="center"/>
    </xf>
    <xf numFmtId="3" fontId="6" fillId="2" borderId="48" xfId="4" applyNumberFormat="1" applyFont="1" applyFill="1" applyBorder="1" applyAlignment="1">
      <alignment vertical="center"/>
    </xf>
    <xf numFmtId="3" fontId="5" fillId="2" borderId="6" xfId="4" applyNumberFormat="1" applyFont="1" applyFill="1" applyBorder="1" applyAlignment="1" applyProtection="1">
      <alignment horizontal="center" vertical="center"/>
      <protection locked="0"/>
    </xf>
    <xf numFmtId="3" fontId="5" fillId="2" borderId="17" xfId="4" applyNumberFormat="1" applyFont="1" applyFill="1" applyBorder="1" applyAlignment="1">
      <alignment horizontal="right" vertical="center"/>
    </xf>
    <xf numFmtId="3" fontId="5" fillId="2" borderId="47" xfId="4" applyNumberFormat="1" applyFont="1" applyFill="1" applyBorder="1" applyAlignment="1">
      <alignment horizontal="right" vertical="center"/>
    </xf>
    <xf numFmtId="3" fontId="5" fillId="2" borderId="49" xfId="4" applyNumberFormat="1" applyFont="1" applyFill="1" applyBorder="1" applyAlignment="1">
      <alignment horizontal="right" vertical="center"/>
    </xf>
    <xf numFmtId="3" fontId="5" fillId="2" borderId="50" xfId="4" applyNumberFormat="1" applyFont="1" applyFill="1" applyBorder="1" applyAlignment="1">
      <alignment horizontal="right" vertical="center"/>
    </xf>
    <xf numFmtId="3" fontId="5" fillId="2" borderId="47" xfId="4" applyNumberFormat="1" applyFont="1" applyFill="1" applyBorder="1" applyAlignment="1" applyProtection="1">
      <alignment vertical="center"/>
    </xf>
    <xf numFmtId="3" fontId="5" fillId="2" borderId="51" xfId="4" applyNumberFormat="1" applyFont="1" applyFill="1" applyBorder="1" applyAlignment="1" applyProtection="1">
      <alignment vertical="center"/>
    </xf>
    <xf numFmtId="3" fontId="5" fillId="2" borderId="17" xfId="4" applyNumberFormat="1" applyFont="1" applyFill="1" applyBorder="1" applyAlignment="1" applyProtection="1">
      <alignment horizontal="right" vertical="center"/>
      <protection locked="0"/>
    </xf>
    <xf numFmtId="3" fontId="5" fillId="2" borderId="47" xfId="4" applyNumberFormat="1" applyFont="1" applyFill="1" applyBorder="1" applyAlignment="1" applyProtection="1">
      <alignment horizontal="right" vertical="center"/>
      <protection locked="0"/>
    </xf>
    <xf numFmtId="3" fontId="5" fillId="2" borderId="51" xfId="4" applyNumberFormat="1" applyFont="1" applyFill="1" applyBorder="1" applyAlignment="1" applyProtection="1">
      <alignment horizontal="right" vertical="center"/>
      <protection locked="0"/>
    </xf>
    <xf numFmtId="3" fontId="5" fillId="2" borderId="37" xfId="4" applyNumberFormat="1" applyFont="1" applyFill="1" applyBorder="1" applyAlignment="1" applyProtection="1">
      <alignment vertical="center"/>
      <protection locked="0"/>
    </xf>
    <xf numFmtId="3" fontId="5" fillId="2" borderId="1" xfId="4" applyNumberFormat="1" applyFont="1" applyFill="1" applyBorder="1" applyAlignment="1" applyProtection="1">
      <alignment vertical="center"/>
      <protection locked="0"/>
    </xf>
    <xf numFmtId="3" fontId="5" fillId="2" borderId="10" xfId="4" applyNumberFormat="1" applyFont="1" applyFill="1" applyBorder="1" applyAlignment="1" applyProtection="1">
      <alignment vertical="center"/>
      <protection locked="0"/>
    </xf>
    <xf numFmtId="3" fontId="5" fillId="2" borderId="17" xfId="4" applyNumberFormat="1" applyFont="1" applyFill="1" applyBorder="1" applyAlignment="1" applyProtection="1">
      <alignment vertical="center"/>
      <protection locked="0"/>
    </xf>
    <xf numFmtId="3" fontId="5" fillId="2" borderId="47" xfId="4" applyNumberFormat="1" applyFont="1" applyFill="1" applyBorder="1" applyAlignment="1" applyProtection="1">
      <alignment vertical="center"/>
      <protection locked="0"/>
    </xf>
    <xf numFmtId="3" fontId="5" fillId="2" borderId="49" xfId="4" applyNumberFormat="1" applyFont="1" applyFill="1" applyBorder="1" applyAlignment="1" applyProtection="1">
      <alignment vertical="center"/>
      <protection locked="0"/>
    </xf>
    <xf numFmtId="3" fontId="5" fillId="2" borderId="50" xfId="4" applyNumberFormat="1" applyFont="1" applyFill="1" applyBorder="1" applyAlignment="1" applyProtection="1">
      <alignment vertical="center"/>
      <protection locked="0"/>
    </xf>
    <xf numFmtId="3" fontId="5" fillId="2" borderId="51" xfId="4" applyNumberFormat="1" applyFont="1" applyFill="1" applyBorder="1" applyAlignment="1" applyProtection="1">
      <alignment vertical="center"/>
      <protection locked="0"/>
    </xf>
    <xf numFmtId="3" fontId="5" fillId="2" borderId="16" xfId="4" applyNumberFormat="1" applyFont="1" applyFill="1" applyBorder="1" applyAlignment="1">
      <alignment horizontal="right" vertical="center"/>
    </xf>
    <xf numFmtId="3" fontId="5" fillId="2" borderId="40" xfId="4" applyNumberFormat="1" applyFont="1" applyFill="1" applyBorder="1" applyAlignment="1" applyProtection="1">
      <alignment horizontal="right" vertical="center"/>
      <protection locked="0"/>
    </xf>
    <xf numFmtId="3" fontId="6" fillId="2" borderId="11" xfId="4" applyNumberFormat="1" applyFont="1" applyFill="1" applyBorder="1" applyAlignment="1">
      <alignment vertical="center"/>
    </xf>
    <xf numFmtId="3" fontId="6" fillId="2" borderId="14" xfId="4" applyNumberFormat="1" applyFont="1" applyFill="1" applyBorder="1" applyAlignment="1">
      <alignment vertical="center"/>
    </xf>
    <xf numFmtId="3" fontId="5" fillId="2" borderId="1" xfId="4" applyNumberFormat="1" applyFont="1" applyFill="1" applyBorder="1" applyAlignment="1">
      <alignment horizontal="right" vertical="center"/>
    </xf>
    <xf numFmtId="3" fontId="6" fillId="2" borderId="10" xfId="4" applyNumberFormat="1" applyFont="1" applyFill="1" applyBorder="1" applyAlignment="1">
      <alignment horizontal="center" vertical="center"/>
    </xf>
    <xf numFmtId="3" fontId="6" fillId="2" borderId="14" xfId="4" applyNumberFormat="1" applyFont="1" applyFill="1" applyBorder="1" applyAlignment="1">
      <alignment horizontal="center" vertical="center"/>
    </xf>
    <xf numFmtId="3" fontId="5" fillId="2" borderId="9" xfId="4" applyNumberFormat="1" applyFont="1" applyFill="1" applyBorder="1" applyAlignment="1" applyProtection="1">
      <alignment horizontal="right" vertical="center"/>
      <protection locked="0"/>
    </xf>
    <xf numFmtId="3" fontId="6" fillId="2" borderId="0" xfId="4" applyNumberFormat="1" applyFont="1" applyFill="1" applyAlignment="1">
      <alignment vertical="center"/>
    </xf>
    <xf numFmtId="3" fontId="5" fillId="2" borderId="0" xfId="4" applyNumberFormat="1" applyFont="1" applyFill="1" applyAlignment="1">
      <alignment horizontal="right" vertical="center"/>
    </xf>
    <xf numFmtId="3" fontId="22" fillId="2" borderId="12" xfId="4" applyNumberFormat="1" applyFont="1" applyFill="1" applyBorder="1" applyAlignment="1">
      <alignment vertical="center"/>
    </xf>
    <xf numFmtId="3" fontId="22" fillId="2" borderId="44" xfId="4" applyNumberFormat="1" applyFont="1" applyFill="1" applyBorder="1" applyAlignment="1">
      <alignment vertical="center"/>
    </xf>
    <xf numFmtId="3" fontId="5" fillId="2" borderId="44" xfId="4" applyNumberFormat="1" applyFont="1" applyFill="1" applyBorder="1" applyAlignment="1" applyProtection="1">
      <alignment horizontal="right" vertical="center"/>
      <protection locked="0"/>
    </xf>
    <xf numFmtId="3" fontId="6" fillId="2" borderId="9" xfId="4" applyNumberFormat="1" applyFont="1" applyFill="1" applyBorder="1" applyAlignment="1">
      <alignment vertical="center"/>
    </xf>
    <xf numFmtId="3" fontId="5" fillId="2" borderId="53" xfId="4" applyNumberFormat="1" applyFont="1" applyFill="1" applyBorder="1" applyAlignment="1">
      <alignment vertical="center"/>
    </xf>
    <xf numFmtId="3" fontId="5" fillId="2" borderId="14" xfId="4" applyNumberFormat="1" applyFont="1" applyFill="1" applyBorder="1" applyAlignment="1" applyProtection="1">
      <alignment horizontal="right" vertical="center"/>
      <protection locked="0"/>
    </xf>
    <xf numFmtId="3" fontId="5" fillId="2" borderId="9" xfId="4" applyNumberFormat="1" applyFont="1" applyFill="1" applyBorder="1" applyAlignment="1">
      <alignment vertical="center"/>
    </xf>
    <xf numFmtId="3" fontId="6" fillId="2" borderId="12" xfId="4" applyNumberFormat="1" applyFont="1" applyFill="1" applyBorder="1" applyAlignment="1">
      <alignment horizontal="left" vertical="center"/>
    </xf>
    <xf numFmtId="3" fontId="5" fillId="2" borderId="11" xfId="4" applyNumberFormat="1" applyFont="1" applyFill="1" applyBorder="1" applyAlignment="1" applyProtection="1">
      <alignment horizontal="right" vertical="center"/>
      <protection locked="0"/>
    </xf>
    <xf numFmtId="3" fontId="13" fillId="2" borderId="5" xfId="4" applyNumberFormat="1" applyFont="1" applyFill="1" applyBorder="1" applyAlignment="1" applyProtection="1">
      <alignment horizontal="center" vertical="center"/>
      <protection locked="0"/>
    </xf>
    <xf numFmtId="3" fontId="14" fillId="2" borderId="7" xfId="4" applyNumberFormat="1" applyFont="1" applyFill="1" applyBorder="1" applyAlignment="1" applyProtection="1">
      <alignment horizontal="right" vertical="center"/>
      <protection locked="0"/>
    </xf>
    <xf numFmtId="3" fontId="5" fillId="2" borderId="7" xfId="4" applyNumberFormat="1" applyFont="1" applyFill="1" applyBorder="1" applyAlignment="1" applyProtection="1">
      <alignment horizontal="right" vertical="center"/>
      <protection locked="0"/>
    </xf>
    <xf numFmtId="3" fontId="5" fillId="2" borderId="14" xfId="4" applyNumberFormat="1" applyFont="1" applyFill="1" applyBorder="1" applyAlignment="1">
      <alignment vertical="center"/>
    </xf>
    <xf numFmtId="3" fontId="5" fillId="2" borderId="5" xfId="4" applyNumberFormat="1" applyFont="1" applyFill="1" applyBorder="1" applyAlignment="1" applyProtection="1">
      <alignment horizontal="center" vertical="center"/>
    </xf>
    <xf numFmtId="3" fontId="21" fillId="2" borderId="0" xfId="4" applyNumberFormat="1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/>
    </xf>
    <xf numFmtId="3" fontId="5" fillId="2" borderId="28" xfId="4" applyNumberFormat="1" applyFont="1" applyFill="1" applyBorder="1" applyAlignment="1">
      <alignment vertical="center"/>
    </xf>
    <xf numFmtId="3" fontId="5" fillId="2" borderId="29" xfId="4" applyNumberFormat="1" applyFont="1" applyFill="1" applyBorder="1" applyAlignment="1">
      <alignment vertical="center"/>
    </xf>
    <xf numFmtId="3" fontId="5" fillId="2" borderId="54" xfId="4" applyNumberFormat="1" applyFont="1" applyFill="1" applyBorder="1" applyAlignment="1">
      <alignment vertical="center"/>
    </xf>
    <xf numFmtId="3" fontId="5" fillId="2" borderId="28" xfId="4" applyNumberFormat="1" applyFont="1" applyFill="1" applyBorder="1" applyAlignment="1" applyProtection="1">
      <alignment horizontal="right" vertical="center"/>
      <protection locked="0"/>
    </xf>
    <xf numFmtId="3" fontId="5" fillId="2" borderId="29" xfId="4" applyNumberFormat="1" applyFont="1" applyFill="1" applyBorder="1" applyAlignment="1" applyProtection="1">
      <alignment horizontal="right" vertical="center"/>
      <protection locked="0"/>
    </xf>
    <xf numFmtId="3" fontId="5" fillId="2" borderId="30" xfId="4" applyNumberFormat="1" applyFont="1" applyFill="1" applyBorder="1" applyAlignment="1" applyProtection="1">
      <alignment horizontal="right" vertical="center"/>
      <protection locked="0"/>
    </xf>
    <xf numFmtId="3" fontId="6" fillId="2" borderId="2" xfId="4" applyNumberFormat="1" applyFont="1" applyFill="1" applyBorder="1" applyAlignment="1">
      <alignment horizontal="center" vertical="center"/>
    </xf>
    <xf numFmtId="3" fontId="6" fillId="2" borderId="56" xfId="4" applyNumberFormat="1" applyFont="1" applyFill="1" applyBorder="1" applyAlignment="1">
      <alignment vertical="center"/>
    </xf>
    <xf numFmtId="3" fontId="6" fillId="2" borderId="57" xfId="4" applyNumberFormat="1" applyFont="1" applyFill="1" applyBorder="1" applyAlignment="1">
      <alignment vertical="center"/>
    </xf>
    <xf numFmtId="3" fontId="6" fillId="2" borderId="58" xfId="4" applyNumberFormat="1" applyFont="1" applyFill="1" applyBorder="1" applyAlignment="1">
      <alignment vertical="center"/>
    </xf>
    <xf numFmtId="3" fontId="5" fillId="2" borderId="23" xfId="4" applyNumberFormat="1" applyFont="1" applyFill="1" applyBorder="1" applyAlignment="1">
      <alignment horizontal="right" vertical="center"/>
    </xf>
    <xf numFmtId="3" fontId="5" fillId="2" borderId="59" xfId="4" applyNumberFormat="1" applyFont="1" applyFill="1" applyBorder="1" applyAlignment="1">
      <alignment horizontal="right" vertical="center"/>
    </xf>
    <xf numFmtId="3" fontId="5" fillId="2" borderId="15" xfId="4" applyNumberFormat="1" applyFont="1" applyFill="1" applyBorder="1" applyAlignment="1" applyProtection="1">
      <alignment horizontal="right" vertical="center"/>
      <protection locked="0"/>
    </xf>
    <xf numFmtId="3" fontId="13" fillId="2" borderId="5" xfId="4" applyNumberFormat="1" applyFont="1" applyFill="1" applyBorder="1" applyAlignment="1">
      <alignment horizontal="center" vertical="center"/>
    </xf>
    <xf numFmtId="3" fontId="5" fillId="2" borderId="51" xfId="4" applyNumberFormat="1" applyFont="1" applyFill="1" applyBorder="1" applyAlignment="1">
      <alignment horizontal="right" vertical="center"/>
    </xf>
    <xf numFmtId="3" fontId="5" fillId="2" borderId="27" xfId="4" applyNumberFormat="1" applyFont="1" applyFill="1" applyBorder="1" applyAlignment="1" applyProtection="1">
      <alignment vertical="center"/>
      <protection locked="0"/>
    </xf>
    <xf numFmtId="3" fontId="5" fillId="2" borderId="21" xfId="4" applyNumberFormat="1" applyFont="1" applyFill="1" applyBorder="1" applyAlignment="1" applyProtection="1">
      <alignment horizontal="right" vertical="center"/>
      <protection locked="0"/>
    </xf>
    <xf numFmtId="3" fontId="5" fillId="2" borderId="50" xfId="4" applyNumberFormat="1" applyFont="1" applyFill="1" applyBorder="1" applyAlignment="1" applyProtection="1">
      <alignment horizontal="right" vertical="center"/>
      <protection locked="0"/>
    </xf>
    <xf numFmtId="3" fontId="5" fillId="2" borderId="59" xfId="4" applyNumberFormat="1" applyFont="1" applyFill="1" applyBorder="1" applyAlignment="1" applyProtection="1">
      <alignment horizontal="right" vertical="center"/>
      <protection locked="0"/>
    </xf>
    <xf numFmtId="3" fontId="6" fillId="2" borderId="17" xfId="4" applyNumberFormat="1" applyFont="1" applyFill="1" applyBorder="1" applyAlignment="1">
      <alignment vertical="center"/>
    </xf>
    <xf numFmtId="3" fontId="6" fillId="2" borderId="47" xfId="4" applyNumberFormat="1" applyFont="1" applyFill="1" applyBorder="1" applyAlignment="1">
      <alignment vertical="center"/>
    </xf>
    <xf numFmtId="3" fontId="6" fillId="2" borderId="59" xfId="4" applyNumberFormat="1" applyFont="1" applyFill="1" applyBorder="1" applyAlignment="1">
      <alignment vertical="center"/>
    </xf>
    <xf numFmtId="3" fontId="5" fillId="2" borderId="36" xfId="4" applyNumberFormat="1" applyFont="1" applyFill="1" applyBorder="1" applyAlignment="1" applyProtection="1">
      <alignment vertical="center"/>
      <protection locked="0"/>
    </xf>
    <xf numFmtId="3" fontId="5" fillId="2" borderId="53" xfId="4" applyNumberFormat="1" applyFont="1" applyFill="1" applyBorder="1" applyAlignment="1" applyProtection="1">
      <alignment horizontal="right" vertical="center"/>
      <protection locked="0"/>
    </xf>
    <xf numFmtId="3" fontId="5" fillId="2" borderId="43" xfId="4" applyNumberFormat="1" applyFont="1" applyFill="1" applyBorder="1" applyAlignment="1" applyProtection="1">
      <alignment horizontal="right" vertical="center"/>
      <protection locked="0"/>
    </xf>
    <xf numFmtId="3" fontId="8" fillId="2" borderId="0" xfId="4" applyNumberFormat="1" applyFont="1" applyFill="1" applyBorder="1" applyAlignment="1">
      <alignment horizontal="center" vertical="center"/>
    </xf>
    <xf numFmtId="3" fontId="6" fillId="2" borderId="6" xfId="4" applyNumberFormat="1" applyFont="1" applyFill="1" applyBorder="1" applyAlignment="1" applyProtection="1">
      <alignment horizontal="center" vertical="center"/>
      <protection locked="0"/>
    </xf>
    <xf numFmtId="3" fontId="6" fillId="2" borderId="22" xfId="4" applyNumberFormat="1" applyFont="1" applyFill="1" applyBorder="1" applyAlignment="1">
      <alignment horizontal="right" vertical="center"/>
    </xf>
    <xf numFmtId="3" fontId="6" fillId="2" borderId="23" xfId="4" applyNumberFormat="1" applyFont="1" applyFill="1" applyBorder="1" applyAlignment="1">
      <alignment horizontal="right" vertical="center"/>
    </xf>
    <xf numFmtId="3" fontId="6" fillId="2" borderId="24" xfId="4" applyNumberFormat="1" applyFont="1" applyFill="1" applyBorder="1" applyAlignment="1">
      <alignment horizontal="right" vertical="center"/>
    </xf>
    <xf numFmtId="3" fontId="6" fillId="2" borderId="19" xfId="4" applyNumberFormat="1" applyFont="1" applyFill="1" applyBorder="1" applyAlignment="1">
      <alignment horizontal="right" vertical="center"/>
    </xf>
    <xf numFmtId="3" fontId="5" fillId="2" borderId="22" xfId="4" applyNumberFormat="1" applyFont="1" applyFill="1" applyBorder="1" applyAlignment="1">
      <alignment horizontal="right" vertical="center"/>
    </xf>
    <xf numFmtId="3" fontId="5" fillId="2" borderId="24" xfId="4" applyNumberFormat="1" applyFont="1" applyFill="1" applyBorder="1" applyAlignment="1">
      <alignment horizontal="right" vertical="center"/>
    </xf>
    <xf numFmtId="3" fontId="5" fillId="2" borderId="60" xfId="4" applyNumberFormat="1" applyFont="1" applyFill="1" applyBorder="1" applyAlignment="1">
      <alignment horizontal="right" vertical="center"/>
    </xf>
    <xf numFmtId="3" fontId="5" fillId="2" borderId="23" xfId="4" applyNumberFormat="1" applyFont="1" applyFill="1" applyBorder="1" applyAlignment="1" applyProtection="1">
      <alignment vertical="center"/>
    </xf>
    <xf numFmtId="3" fontId="6" fillId="2" borderId="25" xfId="4" applyNumberFormat="1" applyFont="1" applyFill="1" applyBorder="1" applyAlignment="1">
      <alignment vertical="center"/>
    </xf>
    <xf numFmtId="3" fontId="6" fillId="2" borderId="0" xfId="4" applyNumberFormat="1" applyFont="1" applyFill="1" applyBorder="1" applyAlignment="1">
      <alignment horizontal="center" vertical="center"/>
    </xf>
    <xf numFmtId="3" fontId="33" fillId="2" borderId="21" xfId="4" applyNumberFormat="1" applyFont="1" applyFill="1" applyBorder="1" applyAlignment="1">
      <alignment vertical="center"/>
    </xf>
    <xf numFmtId="3" fontId="33" fillId="2" borderId="50" xfId="4" applyNumberFormat="1" applyFont="1" applyFill="1" applyBorder="1" applyAlignment="1">
      <alignment vertical="center"/>
    </xf>
    <xf numFmtId="3" fontId="33" fillId="2" borderId="0" xfId="4" applyNumberFormat="1" applyFont="1" applyFill="1" applyBorder="1" applyAlignment="1">
      <alignment vertical="center"/>
    </xf>
    <xf numFmtId="3" fontId="33" fillId="2" borderId="38" xfId="4" applyNumberFormat="1" applyFont="1" applyFill="1" applyBorder="1" applyAlignment="1">
      <alignment vertical="center"/>
    </xf>
    <xf numFmtId="3" fontId="33" fillId="2" borderId="61" xfId="4" applyNumberFormat="1" applyFont="1" applyFill="1" applyBorder="1" applyAlignment="1">
      <alignment vertical="center"/>
    </xf>
    <xf numFmtId="3" fontId="33" fillId="2" borderId="55" xfId="4" applyNumberFormat="1" applyFont="1" applyFill="1" applyBorder="1" applyAlignment="1">
      <alignment vertical="center"/>
    </xf>
    <xf numFmtId="3" fontId="5" fillId="2" borderId="55" xfId="4" applyNumberFormat="1" applyFont="1" applyFill="1" applyBorder="1" applyAlignment="1" applyProtection="1">
      <alignment horizontal="right" vertical="center"/>
      <protection locked="0"/>
    </xf>
    <xf numFmtId="3" fontId="5" fillId="2" borderId="48" xfId="4" applyNumberFormat="1" applyFont="1" applyFill="1" applyBorder="1" applyAlignment="1" applyProtection="1">
      <alignment horizontal="right" vertical="center"/>
      <protection locked="0"/>
    </xf>
    <xf numFmtId="0" fontId="6" fillId="2" borderId="0" xfId="4" applyFont="1" applyFill="1" applyAlignment="1">
      <alignment vertical="center"/>
    </xf>
    <xf numFmtId="0" fontId="23" fillId="0" borderId="0" xfId="4" applyFont="1" applyAlignment="1">
      <alignment vertical="center"/>
    </xf>
    <xf numFmtId="3" fontId="4" fillId="0" borderId="0" xfId="4" applyNumberFormat="1" applyAlignment="1">
      <alignment vertical="center"/>
    </xf>
    <xf numFmtId="0" fontId="23" fillId="0" borderId="4" xfId="5" applyFont="1" applyBorder="1" applyAlignment="1">
      <alignment horizontal="center" vertical="center" wrapText="1"/>
    </xf>
    <xf numFmtId="0" fontId="23" fillId="0" borderId="2" xfId="5" applyFont="1" applyBorder="1" applyAlignment="1">
      <alignment vertical="center" wrapText="1"/>
    </xf>
    <xf numFmtId="0" fontId="23" fillId="0" borderId="13" xfId="5" applyFont="1" applyBorder="1" applyAlignment="1">
      <alignment horizontal="center" vertical="center" wrapText="1"/>
    </xf>
    <xf numFmtId="3" fontId="23" fillId="0" borderId="13" xfId="5" applyNumberFormat="1" applyFont="1" applyFill="1" applyBorder="1" applyAlignment="1">
      <alignment horizontal="center" vertical="center" wrapText="1"/>
    </xf>
    <xf numFmtId="0" fontId="23" fillId="2" borderId="4" xfId="5" applyFont="1" applyFill="1" applyBorder="1" applyAlignment="1">
      <alignment horizontal="center" vertical="center" wrapText="1"/>
    </xf>
    <xf numFmtId="0" fontId="34" fillId="0" borderId="0" xfId="5" applyFont="1"/>
    <xf numFmtId="0" fontId="34" fillId="0" borderId="0" xfId="5" applyFont="1" applyAlignment="1"/>
    <xf numFmtId="0" fontId="34" fillId="0" borderId="8" xfId="5" applyFont="1" applyBorder="1"/>
    <xf numFmtId="49" fontId="23" fillId="0" borderId="0" xfId="5" applyNumberFormat="1" applyFont="1" applyBorder="1" applyAlignment="1">
      <alignment vertical="top"/>
    </xf>
    <xf numFmtId="3" fontId="34" fillId="0" borderId="5" xfId="5" applyNumberFormat="1" applyFont="1" applyBorder="1"/>
    <xf numFmtId="0" fontId="34" fillId="0" borderId="8" xfId="5" applyFont="1" applyBorder="1" applyAlignment="1">
      <alignment vertical="top"/>
    </xf>
    <xf numFmtId="0" fontId="34" fillId="0" borderId="0" xfId="5" applyFont="1" applyBorder="1" applyAlignment="1">
      <alignment wrapText="1"/>
    </xf>
    <xf numFmtId="3" fontId="34" fillId="0" borderId="5" xfId="5" applyNumberFormat="1" applyFont="1" applyBorder="1" applyAlignment="1">
      <alignment horizontal="right" vertical="center"/>
    </xf>
    <xf numFmtId="0" fontId="34" fillId="0" borderId="8" xfId="5" applyFont="1" applyBorder="1" applyAlignment="1"/>
    <xf numFmtId="0" fontId="34" fillId="0" borderId="0" xfId="5" applyFont="1" applyBorder="1" applyAlignment="1"/>
    <xf numFmtId="3" fontId="34" fillId="0" borderId="5" xfId="5" applyNumberFormat="1" applyFont="1" applyBorder="1" applyAlignment="1"/>
    <xf numFmtId="3" fontId="34" fillId="0" borderId="5" xfId="5" applyNumberFormat="1" applyFont="1" applyBorder="1" applyAlignment="1">
      <alignment vertical="center"/>
    </xf>
    <xf numFmtId="0" fontId="34" fillId="0" borderId="0" xfId="5" applyFont="1" applyBorder="1"/>
    <xf numFmtId="49" fontId="23" fillId="0" borderId="0" xfId="5" applyNumberFormat="1" applyFont="1" applyBorder="1" applyAlignment="1">
      <alignment wrapText="1"/>
    </xf>
    <xf numFmtId="0" fontId="35" fillId="0" borderId="0" xfId="5" applyFont="1"/>
    <xf numFmtId="3" fontId="34" fillId="0" borderId="0" xfId="5" applyNumberFormat="1" applyFont="1"/>
    <xf numFmtId="0" fontId="6" fillId="2" borderId="4" xfId="0" applyFont="1" applyFill="1" applyBorder="1" applyAlignment="1">
      <alignment horizontal="center"/>
    </xf>
    <xf numFmtId="0" fontId="20" fillId="2" borderId="4" xfId="0" applyFont="1" applyFill="1" applyBorder="1" applyAlignment="1" applyProtection="1">
      <alignment horizontal="center"/>
      <protection locked="0"/>
    </xf>
    <xf numFmtId="0" fontId="19" fillId="2" borderId="4" xfId="0" applyFont="1" applyFill="1" applyBorder="1" applyAlignment="1" applyProtection="1">
      <alignment horizontal="left"/>
      <protection locked="0"/>
    </xf>
    <xf numFmtId="3" fontId="20" fillId="2" borderId="4" xfId="0" applyNumberFormat="1" applyFont="1" applyFill="1" applyBorder="1" applyAlignment="1" applyProtection="1">
      <alignment horizontal="right"/>
      <protection locked="0"/>
    </xf>
    <xf numFmtId="0" fontId="20" fillId="2" borderId="4" xfId="0" applyFont="1" applyFill="1" applyBorder="1" applyAlignment="1">
      <alignment horizontal="centerContinuous"/>
    </xf>
    <xf numFmtId="0" fontId="19" fillId="2" borderId="4" xfId="0" applyFont="1" applyFill="1" applyBorder="1" applyAlignment="1">
      <alignment horizontal="left"/>
    </xf>
    <xf numFmtId="3" fontId="20" fillId="2" borderId="4" xfId="0" applyNumberFormat="1" applyFont="1" applyFill="1" applyBorder="1"/>
    <xf numFmtId="0" fontId="44" fillId="2" borderId="4" xfId="0" applyFont="1" applyFill="1" applyBorder="1" applyAlignment="1">
      <alignment horizontal="centerContinuous"/>
    </xf>
    <xf numFmtId="0" fontId="44" fillId="2" borderId="4" xfId="0" applyFont="1" applyFill="1" applyBorder="1" applyAlignment="1">
      <alignment horizontal="left"/>
    </xf>
    <xf numFmtId="3" fontId="44" fillId="2" borderId="4" xfId="0" applyNumberFormat="1" applyFont="1" applyFill="1" applyBorder="1"/>
    <xf numFmtId="0" fontId="19" fillId="2" borderId="4" xfId="0" applyFont="1" applyFill="1" applyBorder="1" applyAlignment="1">
      <alignment horizontal="center"/>
    </xf>
    <xf numFmtId="0" fontId="19" fillId="2" borderId="3" xfId="0" applyFont="1" applyFill="1" applyBorder="1"/>
    <xf numFmtId="3" fontId="19" fillId="2" borderId="4" xfId="0" applyNumberFormat="1" applyFont="1" applyFill="1" applyBorder="1"/>
    <xf numFmtId="0" fontId="19" fillId="2" borderId="4" xfId="0" applyFont="1" applyFill="1" applyBorder="1"/>
    <xf numFmtId="0" fontId="44" fillId="2" borderId="4" xfId="0" applyFont="1" applyFill="1" applyBorder="1" applyAlignment="1">
      <alignment horizontal="center"/>
    </xf>
    <xf numFmtId="0" fontId="44" fillId="2" borderId="4" xfId="0" applyFont="1" applyFill="1" applyBorder="1"/>
    <xf numFmtId="3" fontId="29" fillId="2" borderId="4" xfId="0" applyNumberFormat="1" applyFont="1" applyFill="1" applyBorder="1" applyAlignment="1">
      <alignment horizontal="right"/>
    </xf>
    <xf numFmtId="3" fontId="45" fillId="2" borderId="4" xfId="0" applyNumberFormat="1" applyFont="1" applyFill="1" applyBorder="1" applyAlignment="1">
      <alignment horizontal="right"/>
    </xf>
    <xf numFmtId="3" fontId="29" fillId="2" borderId="6" xfId="0" applyNumberFormat="1" applyFont="1" applyFill="1" applyBorder="1" applyAlignment="1">
      <alignment horizontal="right"/>
    </xf>
    <xf numFmtId="0" fontId="19" fillId="2" borderId="10" xfId="0" applyFont="1" applyFill="1" applyBorder="1" applyAlignment="1">
      <alignment horizontal="centerContinuous"/>
    </xf>
    <xf numFmtId="0" fontId="19" fillId="2" borderId="9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centerContinuous"/>
    </xf>
    <xf numFmtId="0" fontId="19" fillId="2" borderId="3" xfId="0" applyFont="1" applyFill="1" applyBorder="1" applyAlignment="1">
      <alignment horizontal="left"/>
    </xf>
    <xf numFmtId="3" fontId="20" fillId="2" borderId="9" xfId="0" applyNumberFormat="1" applyFont="1" applyFill="1" applyBorder="1"/>
    <xf numFmtId="0" fontId="19" fillId="2" borderId="8" xfId="0" applyFont="1" applyFill="1" applyBorder="1" applyAlignment="1" applyProtection="1">
      <alignment horizontal="centerContinuous"/>
      <protection locked="0"/>
    </xf>
    <xf numFmtId="0" fontId="19" fillId="2" borderId="8" xfId="0" applyFont="1" applyFill="1" applyBorder="1" applyProtection="1">
      <protection locked="0"/>
    </xf>
    <xf numFmtId="3" fontId="20" fillId="2" borderId="5" xfId="0" applyNumberFormat="1" applyFont="1" applyFill="1" applyBorder="1"/>
    <xf numFmtId="3" fontId="20" fillId="2" borderId="8" xfId="0" applyNumberFormat="1" applyFont="1" applyFill="1" applyBorder="1"/>
    <xf numFmtId="3" fontId="20" fillId="2" borderId="0" xfId="0" applyNumberFormat="1" applyFont="1" applyFill="1"/>
    <xf numFmtId="3" fontId="20" fillId="2" borderId="0" xfId="0" applyNumberFormat="1" applyFont="1" applyFill="1" applyProtection="1"/>
    <xf numFmtId="3" fontId="20" fillId="2" borderId="0" xfId="0" applyNumberFormat="1" applyFont="1" applyFill="1" applyBorder="1" applyAlignment="1">
      <alignment horizontal="right"/>
    </xf>
    <xf numFmtId="3" fontId="29" fillId="2" borderId="4" xfId="0" applyNumberFormat="1" applyFont="1" applyFill="1" applyBorder="1"/>
    <xf numFmtId="0" fontId="29" fillId="2" borderId="6" xfId="0" applyFont="1" applyFill="1" applyBorder="1" applyAlignment="1" applyProtection="1">
      <alignment horizontal="center"/>
      <protection locked="0"/>
    </xf>
    <xf numFmtId="0" fontId="44" fillId="2" borderId="5" xfId="0" applyFont="1" applyFill="1" applyBorder="1" applyProtection="1">
      <protection locked="0"/>
    </xf>
    <xf numFmtId="3" fontId="29" fillId="2" borderId="5" xfId="0" applyNumberFormat="1" applyFont="1" applyFill="1" applyBorder="1"/>
    <xf numFmtId="3" fontId="29" fillId="2" borderId="4" xfId="0" applyNumberFormat="1" applyFont="1" applyFill="1" applyBorder="1" applyAlignment="1"/>
    <xf numFmtId="3" fontId="40" fillId="2" borderId="4" xfId="0" applyNumberFormat="1" applyFont="1" applyFill="1" applyBorder="1" applyAlignment="1" applyProtection="1">
      <alignment horizontal="center"/>
      <protection locked="0"/>
    </xf>
    <xf numFmtId="3" fontId="40" fillId="2" borderId="4" xfId="0" applyNumberFormat="1" applyFont="1" applyFill="1" applyBorder="1"/>
    <xf numFmtId="0" fontId="6" fillId="2" borderId="2" xfId="0" applyFont="1" applyFill="1" applyBorder="1"/>
    <xf numFmtId="3" fontId="47" fillId="2" borderId="0" xfId="0" applyNumberFormat="1" applyFont="1" applyFill="1"/>
    <xf numFmtId="0" fontId="40" fillId="2" borderId="0" xfId="0" applyFont="1" applyFill="1"/>
    <xf numFmtId="3" fontId="40" fillId="2" borderId="0" xfId="0" applyNumberFormat="1" applyFont="1" applyFill="1"/>
    <xf numFmtId="3" fontId="47" fillId="2" borderId="4" xfId="0" applyNumberFormat="1" applyFont="1" applyFill="1" applyBorder="1" applyAlignment="1" applyProtection="1">
      <alignment horizontal="center"/>
      <protection locked="0"/>
    </xf>
    <xf numFmtId="3" fontId="19" fillId="2" borderId="2" xfId="4" applyNumberFormat="1" applyFont="1" applyFill="1" applyBorder="1" applyAlignment="1" applyProtection="1">
      <alignment horizontal="left" vertical="center"/>
      <protection locked="0"/>
    </xf>
    <xf numFmtId="3" fontId="20" fillId="2" borderId="22" xfId="4" applyNumberFormat="1" applyFont="1" applyFill="1" applyBorder="1" applyAlignment="1" applyProtection="1">
      <alignment horizontal="right" vertical="center"/>
      <protection locked="0"/>
    </xf>
    <xf numFmtId="3" fontId="20" fillId="2" borderId="23" xfId="4" applyNumberFormat="1" applyFont="1" applyFill="1" applyBorder="1" applyAlignment="1" applyProtection="1">
      <alignment horizontal="right" vertical="center"/>
      <protection locked="0"/>
    </xf>
    <xf numFmtId="3" fontId="20" fillId="2" borderId="18" xfId="4" applyNumberFormat="1" applyFont="1" applyFill="1" applyBorder="1" applyAlignment="1" applyProtection="1">
      <alignment horizontal="right" vertical="center"/>
      <protection locked="0"/>
    </xf>
    <xf numFmtId="3" fontId="20" fillId="2" borderId="19" xfId="4" applyNumberFormat="1" applyFont="1" applyFill="1" applyBorder="1" applyAlignment="1" applyProtection="1">
      <alignment horizontal="right" vertical="center"/>
      <protection locked="0"/>
    </xf>
    <xf numFmtId="3" fontId="20" fillId="2" borderId="4" xfId="4" applyNumberFormat="1" applyFont="1" applyFill="1" applyBorder="1" applyAlignment="1" applyProtection="1">
      <alignment horizontal="center" vertical="center"/>
      <protection locked="0"/>
    </xf>
    <xf numFmtId="3" fontId="20" fillId="2" borderId="24" xfId="4" applyNumberFormat="1" applyFont="1" applyFill="1" applyBorder="1" applyAlignment="1" applyProtection="1">
      <alignment horizontal="right" vertical="center"/>
      <protection locked="0"/>
    </xf>
    <xf numFmtId="3" fontId="19" fillId="2" borderId="22" xfId="4" applyNumberFormat="1" applyFont="1" applyFill="1" applyBorder="1" applyAlignment="1">
      <alignment vertical="center"/>
    </xf>
    <xf numFmtId="3" fontId="19" fillId="2" borderId="23" xfId="4" applyNumberFormat="1" applyFont="1" applyFill="1" applyBorder="1" applyAlignment="1">
      <alignment vertical="center"/>
    </xf>
    <xf numFmtId="3" fontId="20" fillId="2" borderId="4" xfId="4" applyNumberFormat="1" applyFont="1" applyFill="1" applyBorder="1" applyAlignment="1">
      <alignment horizontal="centerContinuous" vertical="center"/>
    </xf>
    <xf numFmtId="3" fontId="19" fillId="2" borderId="2" xfId="4" applyNumberFormat="1" applyFont="1" applyFill="1" applyBorder="1" applyAlignment="1">
      <alignment horizontal="left" vertical="center"/>
    </xf>
    <xf numFmtId="3" fontId="20" fillId="2" borderId="39" xfId="4" applyNumberFormat="1" applyFont="1" applyFill="1" applyBorder="1" applyAlignment="1">
      <alignment vertical="center"/>
    </xf>
    <xf numFmtId="3" fontId="20" fillId="2" borderId="4" xfId="4" applyNumberFormat="1" applyFont="1" applyFill="1" applyBorder="1" applyAlignment="1">
      <alignment vertical="center"/>
    </xf>
    <xf numFmtId="3" fontId="20" fillId="2" borderId="2" xfId="4" applyNumberFormat="1" applyFont="1" applyFill="1" applyBorder="1" applyAlignment="1">
      <alignment vertical="center"/>
    </xf>
    <xf numFmtId="3" fontId="20" fillId="2" borderId="40" xfId="4" applyNumberFormat="1" applyFont="1" applyFill="1" applyBorder="1" applyAlignment="1">
      <alignment vertical="center"/>
    </xf>
    <xf numFmtId="3" fontId="19" fillId="2" borderId="4" xfId="4" applyNumberFormat="1" applyFont="1" applyFill="1" applyBorder="1" applyAlignment="1">
      <alignment vertical="center"/>
    </xf>
    <xf numFmtId="3" fontId="20" fillId="2" borderId="5" xfId="4" applyNumberFormat="1" applyFont="1" applyFill="1" applyBorder="1" applyAlignment="1" applyProtection="1">
      <alignment vertical="center"/>
    </xf>
    <xf numFmtId="3" fontId="20" fillId="2" borderId="0" xfId="4" applyNumberFormat="1" applyFont="1" applyFill="1" applyBorder="1" applyAlignment="1" applyProtection="1">
      <alignment vertical="center"/>
    </xf>
    <xf numFmtId="3" fontId="44" fillId="2" borderId="4" xfId="4" applyNumberFormat="1" applyFont="1" applyFill="1" applyBorder="1" applyAlignment="1">
      <alignment horizontal="centerContinuous" vertical="center"/>
    </xf>
    <xf numFmtId="3" fontId="44" fillId="2" borderId="2" xfId="4" applyNumberFormat="1" applyFont="1" applyFill="1" applyBorder="1" applyAlignment="1">
      <alignment horizontal="left" vertical="center"/>
    </xf>
    <xf numFmtId="3" fontId="44" fillId="2" borderId="31" xfId="4" applyNumberFormat="1" applyFont="1" applyFill="1" applyBorder="1" applyAlignment="1">
      <alignment vertical="center"/>
    </xf>
    <xf numFmtId="3" fontId="44" fillId="2" borderId="32" xfId="4" applyNumberFormat="1" applyFont="1" applyFill="1" applyBorder="1" applyAlignment="1">
      <alignment vertical="center"/>
    </xf>
    <xf numFmtId="3" fontId="44" fillId="2" borderId="41" xfId="4" applyNumberFormat="1" applyFont="1" applyFill="1" applyBorder="1" applyAlignment="1">
      <alignment vertical="center"/>
    </xf>
    <xf numFmtId="3" fontId="44" fillId="2" borderId="39" xfId="4" applyNumberFormat="1" applyFont="1" applyFill="1" applyBorder="1" applyAlignment="1">
      <alignment vertical="center"/>
    </xf>
    <xf numFmtId="3" fontId="44" fillId="2" borderId="4" xfId="4" applyNumberFormat="1" applyFont="1" applyFill="1" applyBorder="1" applyAlignment="1">
      <alignment vertical="center"/>
    </xf>
    <xf numFmtId="3" fontId="44" fillId="2" borderId="40" xfId="4" applyNumberFormat="1" applyFont="1" applyFill="1" applyBorder="1" applyAlignment="1">
      <alignment vertical="center"/>
    </xf>
    <xf numFmtId="3" fontId="44" fillId="2" borderId="26" xfId="4" applyNumberFormat="1" applyFont="1" applyFill="1" applyBorder="1" applyAlignment="1">
      <alignment vertical="center"/>
    </xf>
    <xf numFmtId="3" fontId="19" fillId="2" borderId="4" xfId="4" applyNumberFormat="1" applyFont="1" applyFill="1" applyBorder="1" applyAlignment="1">
      <alignment horizontal="center" vertical="center"/>
    </xf>
    <xf numFmtId="3" fontId="19" fillId="2" borderId="3" xfId="4" applyNumberFormat="1" applyFont="1" applyFill="1" applyBorder="1" applyAlignment="1">
      <alignment vertical="center"/>
    </xf>
    <xf numFmtId="3" fontId="19" fillId="2" borderId="18" xfId="4" applyNumberFormat="1" applyFont="1" applyFill="1" applyBorder="1" applyAlignment="1">
      <alignment vertical="center"/>
    </xf>
    <xf numFmtId="3" fontId="19" fillId="2" borderId="2" xfId="4" applyNumberFormat="1" applyFont="1" applyFill="1" applyBorder="1" applyAlignment="1">
      <alignment vertical="center"/>
    </xf>
    <xf numFmtId="3" fontId="20" fillId="2" borderId="39" xfId="4" applyNumberFormat="1" applyFont="1" applyFill="1" applyBorder="1" applyAlignment="1">
      <alignment horizontal="right" vertical="center"/>
    </xf>
    <xf numFmtId="3" fontId="20" fillId="2" borderId="4" xfId="4" applyNumberFormat="1" applyFont="1" applyFill="1" applyBorder="1" applyAlignment="1">
      <alignment horizontal="right" vertical="center"/>
    </xf>
    <xf numFmtId="3" fontId="20" fillId="2" borderId="2" xfId="4" applyNumberFormat="1" applyFont="1" applyFill="1" applyBorder="1" applyAlignment="1">
      <alignment horizontal="right" vertical="center"/>
    </xf>
    <xf numFmtId="3" fontId="20" fillId="2" borderId="40" xfId="4" applyNumberFormat="1" applyFont="1" applyFill="1" applyBorder="1" applyAlignment="1">
      <alignment horizontal="right" vertical="center"/>
    </xf>
    <xf numFmtId="3" fontId="19" fillId="2" borderId="37" xfId="4" applyNumberFormat="1" applyFont="1" applyFill="1" applyBorder="1" applyAlignment="1">
      <alignment vertical="center"/>
    </xf>
    <xf numFmtId="3" fontId="44" fillId="2" borderId="4" xfId="4" applyNumberFormat="1" applyFont="1" applyFill="1" applyBorder="1" applyAlignment="1">
      <alignment horizontal="center" vertical="center"/>
    </xf>
    <xf numFmtId="3" fontId="44" fillId="2" borderId="2" xfId="4" applyNumberFormat="1" applyFont="1" applyFill="1" applyBorder="1" applyAlignment="1">
      <alignment vertical="center"/>
    </xf>
    <xf numFmtId="3" fontId="29" fillId="2" borderId="39" xfId="4" applyNumberFormat="1" applyFont="1" applyFill="1" applyBorder="1" applyAlignment="1">
      <alignment horizontal="right" vertical="center"/>
    </xf>
    <xf numFmtId="3" fontId="29" fillId="2" borderId="4" xfId="4" applyNumberFormat="1" applyFont="1" applyFill="1" applyBorder="1" applyAlignment="1">
      <alignment horizontal="right" vertical="center"/>
    </xf>
    <xf numFmtId="3" fontId="29" fillId="2" borderId="2" xfId="4" applyNumberFormat="1" applyFont="1" applyFill="1" applyBorder="1" applyAlignment="1">
      <alignment horizontal="right" vertical="center"/>
    </xf>
    <xf numFmtId="3" fontId="29" fillId="2" borderId="40" xfId="4" applyNumberFormat="1" applyFont="1" applyFill="1" applyBorder="1" applyAlignment="1">
      <alignment horizontal="right" vertical="center"/>
    </xf>
    <xf numFmtId="3" fontId="44" fillId="2" borderId="6" xfId="4" applyNumberFormat="1" applyFont="1" applyFill="1" applyBorder="1" applyAlignment="1">
      <alignment horizontal="center" vertical="center"/>
    </xf>
    <xf numFmtId="3" fontId="44" fillId="2" borderId="15" xfId="4" applyNumberFormat="1" applyFont="1" applyFill="1" applyBorder="1" applyAlignment="1">
      <alignment vertical="center"/>
    </xf>
    <xf numFmtId="3" fontId="29" fillId="2" borderId="33" xfId="4" applyNumberFormat="1" applyFont="1" applyFill="1" applyBorder="1" applyAlignment="1">
      <alignment horizontal="right" vertical="center"/>
    </xf>
    <xf numFmtId="3" fontId="29" fillId="2" borderId="6" xfId="4" applyNumberFormat="1" applyFont="1" applyFill="1" applyBorder="1" applyAlignment="1">
      <alignment horizontal="right" vertical="center"/>
    </xf>
    <xf numFmtId="3" fontId="29" fillId="2" borderId="15" xfId="4" applyNumberFormat="1" applyFont="1" applyFill="1" applyBorder="1" applyAlignment="1">
      <alignment horizontal="right" vertical="center"/>
    </xf>
    <xf numFmtId="3" fontId="29" fillId="2" borderId="12" xfId="4" applyNumberFormat="1" applyFont="1" applyFill="1" applyBorder="1" applyAlignment="1">
      <alignment horizontal="right" vertical="center"/>
    </xf>
    <xf numFmtId="3" fontId="29" fillId="2" borderId="35" xfId="4" applyNumberFormat="1" applyFont="1" applyFill="1" applyBorder="1" applyAlignment="1" applyProtection="1">
      <alignment horizontal="right" vertical="center"/>
      <protection locked="0"/>
    </xf>
    <xf numFmtId="3" fontId="29" fillId="2" borderId="5" xfId="4" applyNumberFormat="1" applyFont="1" applyFill="1" applyBorder="1" applyAlignment="1" applyProtection="1">
      <alignment horizontal="right" vertical="center"/>
      <protection locked="0"/>
    </xf>
    <xf numFmtId="3" fontId="29" fillId="2" borderId="8" xfId="4" applyNumberFormat="1" applyFont="1" applyFill="1" applyBorder="1" applyAlignment="1" applyProtection="1">
      <alignment horizontal="right" vertical="center"/>
      <protection locked="0"/>
    </xf>
    <xf numFmtId="3" fontId="44" fillId="2" borderId="35" xfId="4" applyNumberFormat="1" applyFont="1" applyFill="1" applyBorder="1" applyAlignment="1">
      <alignment vertical="center"/>
    </xf>
    <xf numFmtId="3" fontId="20" fillId="2" borderId="31" xfId="4" applyNumberFormat="1" applyFont="1" applyFill="1" applyBorder="1" applyAlignment="1">
      <alignment horizontal="right" vertical="center"/>
    </xf>
    <xf numFmtId="3" fontId="20" fillId="2" borderId="32" xfId="4" applyNumberFormat="1" applyFont="1" applyFill="1" applyBorder="1" applyAlignment="1">
      <alignment horizontal="right" vertical="center"/>
    </xf>
    <xf numFmtId="3" fontId="20" fillId="2" borderId="41" xfId="4" applyNumberFormat="1" applyFont="1" applyFill="1" applyBorder="1" applyAlignment="1">
      <alignment horizontal="right" vertical="center"/>
    </xf>
    <xf numFmtId="3" fontId="20" fillId="2" borderId="45" xfId="4" applyNumberFormat="1" applyFont="1" applyFill="1" applyBorder="1" applyAlignment="1">
      <alignment horizontal="right" vertical="center"/>
    </xf>
    <xf numFmtId="3" fontId="20" fillId="2" borderId="31" xfId="4" applyNumberFormat="1" applyFont="1" applyFill="1" applyBorder="1" applyAlignment="1" applyProtection="1">
      <alignment horizontal="right" vertical="center"/>
      <protection locked="0"/>
    </xf>
    <xf numFmtId="3" fontId="20" fillId="2" borderId="32" xfId="4" applyNumberFormat="1" applyFont="1" applyFill="1" applyBorder="1" applyAlignment="1" applyProtection="1">
      <alignment horizontal="right" vertical="center"/>
      <protection locked="0"/>
    </xf>
    <xf numFmtId="3" fontId="19" fillId="2" borderId="31" xfId="4" applyNumberFormat="1" applyFont="1" applyFill="1" applyBorder="1" applyAlignment="1">
      <alignment vertical="center"/>
    </xf>
    <xf numFmtId="3" fontId="19" fillId="2" borderId="32" xfId="4" applyNumberFormat="1" applyFont="1" applyFill="1" applyBorder="1" applyAlignment="1">
      <alignment vertical="center"/>
    </xf>
    <xf numFmtId="3" fontId="19" fillId="2" borderId="46" xfId="4" applyNumberFormat="1" applyFont="1" applyFill="1" applyBorder="1" applyAlignment="1">
      <alignment vertical="center"/>
    </xf>
    <xf numFmtId="3" fontId="29" fillId="2" borderId="31" xfId="4" applyNumberFormat="1" applyFont="1" applyFill="1" applyBorder="1" applyAlignment="1" applyProtection="1">
      <alignment horizontal="right" vertical="center"/>
      <protection locked="0"/>
    </xf>
    <xf numFmtId="3" fontId="29" fillId="2" borderId="32" xfId="4" applyNumberFormat="1" applyFont="1" applyFill="1" applyBorder="1" applyAlignment="1" applyProtection="1">
      <alignment horizontal="right" vertical="center"/>
      <protection locked="0"/>
    </xf>
    <xf numFmtId="3" fontId="29" fillId="2" borderId="33" xfId="4" applyNumberFormat="1" applyFont="1" applyFill="1" applyBorder="1" applyAlignment="1" applyProtection="1">
      <alignment horizontal="right" vertical="center"/>
      <protection locked="0"/>
    </xf>
    <xf numFmtId="3" fontId="29" fillId="2" borderId="6" xfId="4" applyNumberFormat="1" applyFont="1" applyFill="1" applyBorder="1" applyAlignment="1" applyProtection="1">
      <alignment horizontal="right" vertical="center"/>
      <protection locked="0"/>
    </xf>
    <xf numFmtId="3" fontId="29" fillId="2" borderId="15" xfId="4" applyNumberFormat="1" applyFont="1" applyFill="1" applyBorder="1" applyAlignment="1" applyProtection="1">
      <alignment horizontal="right" vertical="center"/>
      <protection locked="0"/>
    </xf>
    <xf numFmtId="3" fontId="19" fillId="2" borderId="10" xfId="4" applyNumberFormat="1" applyFont="1" applyFill="1" applyBorder="1" applyAlignment="1">
      <alignment horizontal="centerContinuous" vertical="center"/>
    </xf>
    <xf numFmtId="3" fontId="19" fillId="2" borderId="3" xfId="4" applyNumberFormat="1" applyFont="1" applyFill="1" applyBorder="1" applyAlignment="1">
      <alignment horizontal="left" vertical="center"/>
    </xf>
    <xf numFmtId="3" fontId="20" fillId="2" borderId="52" xfId="4" applyNumberFormat="1" applyFont="1" applyFill="1" applyBorder="1" applyAlignment="1">
      <alignment vertical="center"/>
    </xf>
    <xf numFmtId="3" fontId="20" fillId="2" borderId="19" xfId="4" applyNumberFormat="1" applyFont="1" applyFill="1" applyBorder="1" applyAlignment="1">
      <alignment vertical="center"/>
    </xf>
    <xf numFmtId="3" fontId="20" fillId="2" borderId="22" xfId="4" applyNumberFormat="1" applyFont="1" applyFill="1" applyBorder="1" applyAlignment="1">
      <alignment vertical="center"/>
    </xf>
    <xf numFmtId="3" fontId="20" fillId="2" borderId="23" xfId="4" applyNumberFormat="1" applyFont="1" applyFill="1" applyBorder="1" applyAlignment="1">
      <alignment vertical="center"/>
    </xf>
    <xf numFmtId="3" fontId="20" fillId="2" borderId="52" xfId="4" applyNumberFormat="1" applyFont="1" applyFill="1" applyBorder="1" applyAlignment="1" applyProtection="1">
      <alignment horizontal="right" vertical="center"/>
      <protection locked="0"/>
    </xf>
    <xf numFmtId="3" fontId="20" fillId="2" borderId="20" xfId="4" applyNumberFormat="1" applyFont="1" applyFill="1" applyBorder="1" applyAlignment="1" applyProtection="1">
      <alignment horizontal="right" vertical="center"/>
      <protection locked="0"/>
    </xf>
    <xf numFmtId="3" fontId="19" fillId="2" borderId="2" xfId="4" applyNumberFormat="1" applyFont="1" applyFill="1" applyBorder="1" applyAlignment="1">
      <alignment horizontal="centerContinuous" vertical="center"/>
    </xf>
    <xf numFmtId="3" fontId="20" fillId="2" borderId="53" xfId="4" applyNumberFormat="1" applyFont="1" applyFill="1" applyBorder="1" applyAlignment="1">
      <alignment vertical="center"/>
    </xf>
    <xf numFmtId="3" fontId="20" fillId="2" borderId="9" xfId="4" applyNumberFormat="1" applyFont="1" applyFill="1" applyBorder="1" applyAlignment="1">
      <alignment vertical="center"/>
    </xf>
    <xf numFmtId="3" fontId="20" fillId="2" borderId="3" xfId="4" applyNumberFormat="1" applyFont="1" applyFill="1" applyBorder="1" applyAlignment="1" applyProtection="1">
      <alignment horizontal="right" vertical="center"/>
      <protection locked="0"/>
    </xf>
    <xf numFmtId="3" fontId="19" fillId="2" borderId="8" xfId="4" applyNumberFormat="1" applyFont="1" applyFill="1" applyBorder="1" applyAlignment="1" applyProtection="1">
      <alignment horizontal="centerContinuous" vertical="center"/>
      <protection locked="0"/>
    </xf>
    <xf numFmtId="3" fontId="19" fillId="2" borderId="8" xfId="4" applyNumberFormat="1" applyFont="1" applyFill="1" applyBorder="1" applyAlignment="1" applyProtection="1">
      <alignment vertical="center" wrapText="1"/>
      <protection locked="0"/>
    </xf>
    <xf numFmtId="3" fontId="20" fillId="2" borderId="35" xfId="4" applyNumberFormat="1" applyFont="1" applyFill="1" applyBorder="1" applyAlignment="1">
      <alignment vertical="center"/>
    </xf>
    <xf numFmtId="3" fontId="20" fillId="2" borderId="5" xfId="4" applyNumberFormat="1" applyFont="1" applyFill="1" applyBorder="1" applyAlignment="1">
      <alignment vertical="center"/>
    </xf>
    <xf numFmtId="3" fontId="20" fillId="2" borderId="8" xfId="4" applyNumberFormat="1" applyFont="1" applyFill="1" applyBorder="1" applyAlignment="1">
      <alignment vertical="center"/>
    </xf>
    <xf numFmtId="3" fontId="20" fillId="2" borderId="0" xfId="4" applyNumberFormat="1" applyFont="1" applyFill="1" applyBorder="1" applyAlignment="1">
      <alignment vertical="center"/>
    </xf>
    <xf numFmtId="3" fontId="20" fillId="2" borderId="39" xfId="4" applyNumberFormat="1" applyFont="1" applyFill="1" applyBorder="1" applyAlignment="1" applyProtection="1">
      <alignment horizontal="right" vertical="center"/>
      <protection locked="0"/>
    </xf>
    <xf numFmtId="3" fontId="20" fillId="2" borderId="4" xfId="4" applyNumberFormat="1" applyFont="1" applyFill="1" applyBorder="1" applyAlignment="1" applyProtection="1">
      <alignment horizontal="right" vertical="center"/>
      <protection locked="0"/>
    </xf>
    <xf numFmtId="3" fontId="20" fillId="2" borderId="40" xfId="4" applyNumberFormat="1" applyFont="1" applyFill="1" applyBorder="1" applyAlignment="1" applyProtection="1">
      <alignment horizontal="right" vertical="center"/>
      <protection locked="0"/>
    </xf>
    <xf numFmtId="3" fontId="20" fillId="2" borderId="18" xfId="4" applyNumberFormat="1" applyFont="1" applyFill="1" applyBorder="1" applyAlignment="1">
      <alignment vertical="center"/>
    </xf>
    <xf numFmtId="3" fontId="29" fillId="2" borderId="45" xfId="4" applyNumberFormat="1" applyFont="1" applyFill="1" applyBorder="1" applyAlignment="1" applyProtection="1">
      <alignment horizontal="right" vertical="center"/>
      <protection locked="0"/>
    </xf>
    <xf numFmtId="3" fontId="20" fillId="2" borderId="21" xfId="4" applyNumberFormat="1" applyFont="1" applyFill="1" applyBorder="1" applyAlignment="1">
      <alignment horizontal="right" vertical="center"/>
    </xf>
    <xf numFmtId="3" fontId="20" fillId="2" borderId="50" xfId="4" applyNumberFormat="1" applyFont="1" applyFill="1" applyBorder="1" applyAlignment="1">
      <alignment horizontal="right" vertical="center"/>
    </xf>
    <xf numFmtId="3" fontId="20" fillId="2" borderId="0" xfId="4" applyNumberFormat="1" applyFont="1" applyFill="1" applyAlignment="1" applyProtection="1">
      <alignment horizontal="center" vertical="center"/>
    </xf>
    <xf numFmtId="3" fontId="20" fillId="2" borderId="38" xfId="4" applyNumberFormat="1" applyFont="1" applyFill="1" applyBorder="1" applyAlignment="1" applyProtection="1">
      <alignment vertical="center"/>
    </xf>
    <xf numFmtId="3" fontId="20" fillId="2" borderId="4" xfId="4" applyNumberFormat="1" applyFont="1" applyFill="1" applyBorder="1" applyAlignment="1" applyProtection="1">
      <alignment vertical="center"/>
    </xf>
    <xf numFmtId="3" fontId="20" fillId="2" borderId="25" xfId="4" applyNumberFormat="1" applyFont="1" applyFill="1" applyBorder="1" applyAlignment="1" applyProtection="1">
      <alignment horizontal="right" vertical="center"/>
      <protection locked="0"/>
    </xf>
    <xf numFmtId="3" fontId="20" fillId="2" borderId="31" xfId="4" applyNumberFormat="1" applyFont="1" applyFill="1" applyBorder="1" applyAlignment="1">
      <alignment vertical="center"/>
    </xf>
    <xf numFmtId="3" fontId="20" fillId="2" borderId="32" xfId="4" applyNumberFormat="1" applyFont="1" applyFill="1" applyBorder="1" applyAlignment="1">
      <alignment vertical="center"/>
    </xf>
    <xf numFmtId="3" fontId="29" fillId="2" borderId="31" xfId="4" applyNumberFormat="1" applyFont="1" applyFill="1" applyBorder="1" applyAlignment="1">
      <alignment vertical="center"/>
    </xf>
    <xf numFmtId="3" fontId="29" fillId="2" borderId="32" xfId="4" applyNumberFormat="1" applyFont="1" applyFill="1" applyBorder="1" applyAlignment="1">
      <alignment vertical="center"/>
    </xf>
    <xf numFmtId="3" fontId="29" fillId="2" borderId="41" xfId="4" applyNumberFormat="1" applyFont="1" applyFill="1" applyBorder="1" applyAlignment="1">
      <alignment vertical="center"/>
    </xf>
    <xf numFmtId="3" fontId="29" fillId="2" borderId="28" xfId="4" applyNumberFormat="1" applyFont="1" applyFill="1" applyBorder="1" applyAlignment="1" applyProtection="1">
      <alignment horizontal="right" vertical="center"/>
      <protection locked="0"/>
    </xf>
    <xf numFmtId="3" fontId="29" fillId="2" borderId="29" xfId="4" applyNumberFormat="1" applyFont="1" applyFill="1" applyBorder="1" applyAlignment="1" applyProtection="1">
      <alignment horizontal="right" vertical="center"/>
      <protection locked="0"/>
    </xf>
    <xf numFmtId="3" fontId="29" fillId="2" borderId="54" xfId="4" applyNumberFormat="1" applyFont="1" applyFill="1" applyBorder="1" applyAlignment="1" applyProtection="1">
      <alignment horizontal="right" vertical="center"/>
      <protection locked="0"/>
    </xf>
    <xf numFmtId="3" fontId="29" fillId="2" borderId="39" xfId="4" applyNumberFormat="1" applyFont="1" applyFill="1" applyBorder="1" applyAlignment="1">
      <alignment vertical="center"/>
    </xf>
    <xf numFmtId="3" fontId="29" fillId="2" borderId="4" xfId="4" applyNumberFormat="1" applyFont="1" applyFill="1" applyBorder="1" applyAlignment="1">
      <alignment vertical="center"/>
    </xf>
    <xf numFmtId="3" fontId="29" fillId="2" borderId="2" xfId="4" applyNumberFormat="1" applyFont="1" applyFill="1" applyBorder="1" applyAlignment="1">
      <alignment vertical="center"/>
    </xf>
    <xf numFmtId="3" fontId="29" fillId="2" borderId="39" xfId="4" applyNumberFormat="1" applyFont="1" applyFill="1" applyBorder="1" applyAlignment="1" applyProtection="1">
      <alignment horizontal="right" vertical="center"/>
      <protection locked="0"/>
    </xf>
    <xf numFmtId="3" fontId="29" fillId="2" borderId="4" xfId="4" applyNumberFormat="1" applyFont="1" applyFill="1" applyBorder="1" applyAlignment="1" applyProtection="1">
      <alignment horizontal="right" vertical="center"/>
      <protection locked="0"/>
    </xf>
    <xf numFmtId="3" fontId="29" fillId="2" borderId="2" xfId="4" applyNumberFormat="1" applyFont="1" applyFill="1" applyBorder="1" applyAlignment="1" applyProtection="1">
      <alignment horizontal="right" vertical="center"/>
      <protection locked="0"/>
    </xf>
    <xf numFmtId="3" fontId="20" fillId="2" borderId="45" xfId="4" applyNumberFormat="1" applyFont="1" applyFill="1" applyBorder="1" applyAlignment="1" applyProtection="1">
      <alignment horizontal="right" vertical="center"/>
      <protection locked="0"/>
    </xf>
    <xf numFmtId="3" fontId="19" fillId="2" borderId="31" xfId="4" applyNumberFormat="1" applyFont="1" applyFill="1" applyBorder="1" applyAlignment="1">
      <alignment horizontal="right" vertical="center"/>
    </xf>
    <xf numFmtId="3" fontId="19" fillId="2" borderId="32" xfId="4" applyNumberFormat="1" applyFont="1" applyFill="1" applyBorder="1" applyAlignment="1">
      <alignment horizontal="right" vertical="center"/>
    </xf>
    <xf numFmtId="3" fontId="19" fillId="2" borderId="45" xfId="4" applyNumberFormat="1" applyFont="1" applyFill="1" applyBorder="1" applyAlignment="1">
      <alignment horizontal="right" vertical="center"/>
    </xf>
    <xf numFmtId="3" fontId="19" fillId="2" borderId="44" xfId="4" applyNumberFormat="1" applyFont="1" applyFill="1" applyBorder="1" applyAlignment="1">
      <alignment horizontal="right" vertical="center"/>
    </xf>
    <xf numFmtId="3" fontId="20" fillId="2" borderId="28" xfId="4" applyNumberFormat="1" applyFont="1" applyFill="1" applyBorder="1" applyAlignment="1">
      <alignment horizontal="right" vertical="center"/>
    </xf>
    <xf numFmtId="3" fontId="20" fillId="2" borderId="29" xfId="4" applyNumberFormat="1" applyFont="1" applyFill="1" applyBorder="1" applyAlignment="1">
      <alignment horizontal="right" vertical="center"/>
    </xf>
    <xf numFmtId="3" fontId="20" fillId="2" borderId="30" xfId="4" applyNumberFormat="1" applyFont="1" applyFill="1" applyBorder="1" applyAlignment="1">
      <alignment horizontal="right" vertical="center"/>
    </xf>
    <xf numFmtId="3" fontId="20" fillId="2" borderId="55" xfId="4" applyNumberFormat="1" applyFont="1" applyFill="1" applyBorder="1" applyAlignment="1">
      <alignment horizontal="right" vertical="center"/>
    </xf>
    <xf numFmtId="3" fontId="20" fillId="2" borderId="48" xfId="4" applyNumberFormat="1" applyFont="1" applyFill="1" applyBorder="1" applyAlignment="1">
      <alignment horizontal="right" vertical="center"/>
    </xf>
    <xf numFmtId="3" fontId="19" fillId="2" borderId="28" xfId="4" applyNumberFormat="1" applyFont="1" applyFill="1" applyBorder="1" applyAlignment="1">
      <alignment vertical="center"/>
    </xf>
    <xf numFmtId="3" fontId="19" fillId="2" borderId="29" xfId="4" applyNumberFormat="1" applyFont="1" applyFill="1" applyBorder="1" applyAlignment="1">
      <alignment vertical="center"/>
    </xf>
    <xf numFmtId="3" fontId="19" fillId="2" borderId="48" xfId="4" applyNumberFormat="1" applyFont="1" applyFill="1" applyBorder="1" applyAlignment="1">
      <alignment vertical="center"/>
    </xf>
    <xf numFmtId="3" fontId="20" fillId="2" borderId="45" xfId="4" applyNumberFormat="1" applyFont="1" applyFill="1" applyBorder="1" applyAlignment="1">
      <alignment vertical="center"/>
    </xf>
    <xf numFmtId="0" fontId="48" fillId="0" borderId="15" xfId="5" applyFont="1" applyBorder="1" applyAlignment="1"/>
    <xf numFmtId="3" fontId="48" fillId="0" borderId="6" xfId="5" applyNumberFormat="1" applyFont="1" applyBorder="1" applyAlignment="1"/>
    <xf numFmtId="0" fontId="48" fillId="0" borderId="8" xfId="5" applyFont="1" applyBorder="1"/>
    <xf numFmtId="3" fontId="48" fillId="0" borderId="5" xfId="5" applyNumberFormat="1" applyFont="1" applyBorder="1"/>
    <xf numFmtId="0" fontId="49" fillId="0" borderId="4" xfId="5" applyFont="1" applyBorder="1"/>
    <xf numFmtId="0" fontId="49" fillId="0" borderId="2" xfId="5" applyFont="1" applyBorder="1"/>
    <xf numFmtId="0" fontId="37" fillId="0" borderId="13" xfId="5" applyFont="1" applyBorder="1" applyAlignment="1">
      <alignment horizontal="center" vertical="center" wrapText="1"/>
    </xf>
    <xf numFmtId="3" fontId="49" fillId="0" borderId="4" xfId="5" applyNumberFormat="1" applyFont="1" applyBorder="1"/>
    <xf numFmtId="164" fontId="5" fillId="2" borderId="6" xfId="4" applyNumberFormat="1" applyFont="1" applyFill="1" applyBorder="1" applyAlignment="1">
      <alignment horizontal="centerContinuous" vertical="center"/>
    </xf>
    <xf numFmtId="164" fontId="5" fillId="2" borderId="8" xfId="4" applyNumberFormat="1" applyFont="1" applyFill="1" applyBorder="1" applyAlignment="1">
      <alignment horizontal="centerContinuous" vertical="center"/>
    </xf>
    <xf numFmtId="164" fontId="5" fillId="2" borderId="5" xfId="4" applyNumberFormat="1" applyFont="1" applyFill="1" applyBorder="1" applyAlignment="1" applyProtection="1">
      <alignment horizontal="center" vertical="center"/>
      <protection locked="0"/>
    </xf>
    <xf numFmtId="164" fontId="6" fillId="2" borderId="5" xfId="4" applyNumberFormat="1" applyFont="1" applyFill="1" applyBorder="1" applyAlignment="1" applyProtection="1">
      <alignment horizontal="center" vertical="center"/>
      <protection locked="0"/>
    </xf>
    <xf numFmtId="164" fontId="6" fillId="2" borderId="8" xfId="4" applyNumberFormat="1" applyFont="1" applyFill="1" applyBorder="1" applyAlignment="1">
      <alignment horizontal="center" vertical="center"/>
    </xf>
    <xf numFmtId="164" fontId="6" fillId="2" borderId="5" xfId="4" applyNumberFormat="1" applyFont="1" applyFill="1" applyBorder="1" applyAlignment="1">
      <alignment horizontal="center" vertical="center"/>
    </xf>
    <xf numFmtId="164" fontId="6" fillId="2" borderId="1" xfId="4" applyNumberFormat="1" applyFont="1" applyFill="1" applyBorder="1" applyAlignment="1">
      <alignment horizontal="center" vertical="center"/>
    </xf>
    <xf numFmtId="164" fontId="6" fillId="2" borderId="5" xfId="4" applyNumberFormat="1" applyFont="1" applyFill="1" applyBorder="1" applyAlignment="1" applyProtection="1">
      <alignment horizontal="centerContinuous" vertical="center"/>
      <protection locked="0"/>
    </xf>
    <xf numFmtId="164" fontId="6" fillId="2" borderId="1" xfId="4" applyNumberFormat="1" applyFont="1" applyFill="1" applyBorder="1" applyAlignment="1" applyProtection="1">
      <alignment horizontal="centerContinuous" vertical="center"/>
      <protection locked="0"/>
    </xf>
    <xf numFmtId="164" fontId="6" fillId="2" borderId="6" xfId="4" applyNumberFormat="1" applyFont="1" applyFill="1" applyBorder="1" applyAlignment="1">
      <alignment horizontal="centerContinuous" vertical="center"/>
    </xf>
    <xf numFmtId="164" fontId="6" fillId="2" borderId="8" xfId="4" applyNumberFormat="1" applyFont="1" applyFill="1" applyBorder="1" applyAlignment="1">
      <alignment vertical="center"/>
    </xf>
    <xf numFmtId="164" fontId="6" fillId="2" borderId="1" xfId="4" applyNumberFormat="1" applyFont="1" applyFill="1" applyBorder="1" applyAlignment="1" applyProtection="1">
      <alignment horizontal="center" vertical="center"/>
      <protection locked="0"/>
    </xf>
    <xf numFmtId="164" fontId="5" fillId="2" borderId="5" xfId="4" applyNumberFormat="1" applyFont="1" applyFill="1" applyBorder="1" applyAlignment="1">
      <alignment horizontal="centerContinuous" vertical="center"/>
    </xf>
    <xf numFmtId="164" fontId="5" fillId="2" borderId="6" xfId="4" applyNumberFormat="1" applyFont="1" applyFill="1" applyBorder="1" applyAlignment="1" applyProtection="1">
      <alignment horizontal="center" vertical="center"/>
      <protection locked="0"/>
    </xf>
    <xf numFmtId="164" fontId="5" fillId="2" borderId="5" xfId="4" applyNumberFormat="1" applyFont="1" applyFill="1" applyBorder="1" applyAlignment="1">
      <alignment horizontal="center" vertical="center"/>
    </xf>
    <xf numFmtId="3" fontId="13" fillId="2" borderId="4" xfId="4" applyNumberFormat="1" applyFont="1" applyFill="1" applyBorder="1" applyAlignment="1">
      <alignment vertical="center"/>
    </xf>
    <xf numFmtId="3" fontId="20" fillId="2" borderId="2" xfId="4" applyNumberFormat="1" applyFont="1" applyFill="1" applyBorder="1" applyAlignment="1" applyProtection="1">
      <alignment horizontal="right" vertical="center"/>
      <protection locked="0"/>
    </xf>
    <xf numFmtId="3" fontId="20" fillId="2" borderId="41" xfId="4" applyNumberFormat="1" applyFont="1" applyFill="1" applyBorder="1" applyAlignment="1" applyProtection="1">
      <alignment horizontal="right" vertical="center"/>
      <protection locked="0"/>
    </xf>
    <xf numFmtId="3" fontId="19" fillId="2" borderId="6" xfId="4" applyNumberFormat="1" applyFont="1" applyFill="1" applyBorder="1" applyAlignment="1">
      <alignment vertical="center"/>
    </xf>
    <xf numFmtId="3" fontId="6" fillId="2" borderId="78" xfId="4" applyNumberFormat="1" applyFont="1" applyFill="1" applyBorder="1" applyAlignment="1">
      <alignment vertical="center"/>
    </xf>
    <xf numFmtId="3" fontId="6" fillId="2" borderId="73" xfId="4" applyNumberFormat="1" applyFont="1" applyFill="1" applyBorder="1" applyAlignment="1">
      <alignment vertical="center"/>
    </xf>
    <xf numFmtId="3" fontId="6" fillId="2" borderId="67" xfId="4" applyNumberFormat="1" applyFont="1" applyFill="1" applyBorder="1" applyAlignment="1">
      <alignment vertical="center"/>
    </xf>
    <xf numFmtId="0" fontId="42" fillId="2" borderId="5" xfId="0" applyFont="1" applyFill="1" applyBorder="1" applyAlignment="1">
      <alignment horizontal="centerContinuous"/>
    </xf>
    <xf numFmtId="3" fontId="20" fillId="2" borderId="90" xfId="4" applyNumberFormat="1" applyFont="1" applyFill="1" applyBorder="1" applyAlignment="1" applyProtection="1">
      <alignment horizontal="right" vertical="center"/>
      <protection locked="0"/>
    </xf>
    <xf numFmtId="3" fontId="5" fillId="2" borderId="11" xfId="4" applyNumberFormat="1" applyFont="1" applyFill="1" applyBorder="1" applyAlignment="1" applyProtection="1">
      <alignment vertical="center"/>
      <protection locked="0"/>
    </xf>
    <xf numFmtId="3" fontId="5" fillId="2" borderId="7" xfId="4" applyNumberFormat="1" applyFont="1" applyFill="1" applyBorder="1" applyAlignment="1" applyProtection="1">
      <alignment vertical="center"/>
      <protection locked="0"/>
    </xf>
    <xf numFmtId="3" fontId="19" fillId="2" borderId="90" xfId="4" applyNumberFormat="1" applyFont="1" applyFill="1" applyBorder="1" applyAlignment="1">
      <alignment vertical="center"/>
    </xf>
    <xf numFmtId="3" fontId="6" fillId="2" borderId="7" xfId="4" applyNumberFormat="1" applyFont="1" applyFill="1" applyBorder="1" applyAlignment="1">
      <alignment vertical="center"/>
    </xf>
    <xf numFmtId="3" fontId="6" fillId="2" borderId="7" xfId="4" applyNumberFormat="1" applyFont="1" applyFill="1" applyBorder="1" applyAlignment="1" applyProtection="1">
      <alignment vertical="center"/>
      <protection locked="0"/>
    </xf>
    <xf numFmtId="3" fontId="6" fillId="2" borderId="33" xfId="4" applyNumberFormat="1" applyFont="1" applyFill="1" applyBorder="1" applyAlignment="1" applyProtection="1">
      <alignment vertical="center"/>
      <protection locked="0"/>
    </xf>
    <xf numFmtId="3" fontId="6" fillId="2" borderId="6" xfId="4" applyNumberFormat="1" applyFont="1" applyFill="1" applyBorder="1" applyAlignment="1" applyProtection="1">
      <alignment vertical="center"/>
      <protection locked="0"/>
    </xf>
    <xf numFmtId="3" fontId="7" fillId="2" borderId="5" xfId="4" applyNumberFormat="1" applyFont="1" applyFill="1" applyBorder="1" applyAlignment="1" applyProtection="1">
      <alignment vertical="center"/>
    </xf>
    <xf numFmtId="3" fontId="6" fillId="2" borderId="36" xfId="4" applyNumberFormat="1" applyFont="1" applyFill="1" applyBorder="1" applyAlignment="1" applyProtection="1">
      <alignment vertical="center"/>
      <protection locked="0"/>
    </xf>
    <xf numFmtId="3" fontId="7" fillId="2" borderId="36" xfId="4" applyNumberFormat="1" applyFont="1" applyFill="1" applyBorder="1" applyAlignment="1" applyProtection="1">
      <alignment vertical="center"/>
    </xf>
    <xf numFmtId="3" fontId="5" fillId="2" borderId="36" xfId="4" applyNumberFormat="1" applyFont="1" applyFill="1" applyBorder="1" applyAlignment="1" applyProtection="1">
      <alignment horizontal="right" vertical="center"/>
    </xf>
    <xf numFmtId="3" fontId="20" fillId="2" borderId="13" xfId="4" applyNumberFormat="1" applyFont="1" applyFill="1" applyBorder="1" applyAlignment="1">
      <alignment vertical="center"/>
    </xf>
    <xf numFmtId="3" fontId="5" fillId="2" borderId="91" xfId="4" applyNumberFormat="1" applyFont="1" applyFill="1" applyBorder="1" applyAlignment="1">
      <alignment vertical="center"/>
    </xf>
    <xf numFmtId="3" fontId="20" fillId="2" borderId="25" xfId="4" applyNumberFormat="1" applyFont="1" applyFill="1" applyBorder="1" applyAlignment="1">
      <alignment horizontal="right" vertical="center"/>
    </xf>
    <xf numFmtId="3" fontId="5" fillId="2" borderId="91" xfId="4" applyNumberFormat="1" applyFont="1" applyFill="1" applyBorder="1" applyAlignment="1" applyProtection="1">
      <alignment vertical="center"/>
      <protection locked="0"/>
    </xf>
    <xf numFmtId="3" fontId="5" fillId="2" borderId="38" xfId="4" applyNumberFormat="1" applyFont="1" applyFill="1" applyBorder="1" applyAlignment="1" applyProtection="1">
      <alignment vertical="center"/>
    </xf>
    <xf numFmtId="3" fontId="5" fillId="2" borderId="38" xfId="4" applyNumberFormat="1" applyFont="1" applyFill="1" applyBorder="1" applyAlignment="1" applyProtection="1">
      <alignment horizontal="right" vertical="center"/>
    </xf>
    <xf numFmtId="3" fontId="29" fillId="2" borderId="25" xfId="4" applyNumberFormat="1" applyFont="1" applyFill="1" applyBorder="1" applyAlignment="1">
      <alignment horizontal="right" vertical="center"/>
    </xf>
    <xf numFmtId="3" fontId="29" fillId="2" borderId="91" xfId="4" applyNumberFormat="1" applyFont="1" applyFill="1" applyBorder="1" applyAlignment="1">
      <alignment horizontal="right" vertical="center"/>
    </xf>
    <xf numFmtId="3" fontId="5" fillId="2" borderId="38" xfId="4" applyNumberFormat="1" applyFont="1" applyFill="1" applyBorder="1" applyAlignment="1">
      <alignment horizontal="right" vertical="center"/>
    </xf>
    <xf numFmtId="3" fontId="20" fillId="2" borderId="3" xfId="4" applyNumberFormat="1" applyFont="1" applyFill="1" applyBorder="1" applyAlignment="1">
      <alignment horizontal="right" vertical="center"/>
    </xf>
    <xf numFmtId="3" fontId="5" fillId="2" borderId="12" xfId="4" applyNumberFormat="1" applyFont="1" applyFill="1" applyBorder="1" applyAlignment="1" applyProtection="1">
      <alignment vertical="center"/>
      <protection locked="0"/>
    </xf>
    <xf numFmtId="3" fontId="29" fillId="2" borderId="3" xfId="4" applyNumberFormat="1" applyFont="1" applyFill="1" applyBorder="1" applyAlignment="1">
      <alignment horizontal="right" vertical="center"/>
    </xf>
    <xf numFmtId="3" fontId="20" fillId="2" borderId="3" xfId="4" applyNumberFormat="1" applyFont="1" applyFill="1" applyBorder="1" applyAlignment="1">
      <alignment vertical="center"/>
    </xf>
    <xf numFmtId="3" fontId="5" fillId="2" borderId="6" xfId="4" applyNumberFormat="1" applyFont="1" applyFill="1" applyBorder="1" applyAlignment="1" applyProtection="1">
      <alignment vertical="center"/>
    </xf>
    <xf numFmtId="3" fontId="19" fillId="2" borderId="52" xfId="4" applyNumberFormat="1" applyFont="1" applyFill="1" applyBorder="1" applyAlignment="1">
      <alignment vertical="center"/>
    </xf>
    <xf numFmtId="3" fontId="5" fillId="2" borderId="14" xfId="4" applyNumberFormat="1" applyFont="1" applyFill="1" applyBorder="1" applyAlignment="1" applyProtection="1">
      <alignment vertical="center"/>
      <protection locked="0"/>
    </xf>
    <xf numFmtId="3" fontId="20" fillId="2" borderId="92" xfId="4" applyNumberFormat="1" applyFont="1" applyFill="1" applyBorder="1" applyAlignment="1">
      <alignment horizontal="right" vertical="center"/>
    </xf>
    <xf numFmtId="3" fontId="44" fillId="2" borderId="92" xfId="4" applyNumberFormat="1" applyFont="1" applyFill="1" applyBorder="1" applyAlignment="1">
      <alignment vertical="center"/>
    </xf>
    <xf numFmtId="3" fontId="20" fillId="2" borderId="25" xfId="4" applyNumberFormat="1" applyFont="1" applyFill="1" applyBorder="1" applyAlignment="1">
      <alignment vertical="center"/>
    </xf>
    <xf numFmtId="3" fontId="14" fillId="2" borderId="38" xfId="4" applyNumberFormat="1" applyFont="1" applyFill="1" applyBorder="1" applyAlignment="1" applyProtection="1">
      <alignment vertical="center"/>
    </xf>
    <xf numFmtId="3" fontId="20" fillId="2" borderId="38" xfId="4" applyNumberFormat="1" applyFont="1" applyFill="1" applyBorder="1" applyAlignment="1">
      <alignment vertical="center"/>
    </xf>
    <xf numFmtId="3" fontId="44" fillId="2" borderId="93" xfId="4" applyNumberFormat="1" applyFont="1" applyFill="1" applyBorder="1" applyAlignment="1">
      <alignment vertical="center"/>
    </xf>
    <xf numFmtId="3" fontId="44" fillId="2" borderId="44" xfId="4" applyNumberFormat="1" applyFont="1" applyFill="1" applyBorder="1" applyAlignment="1">
      <alignment vertical="center"/>
    </xf>
    <xf numFmtId="3" fontId="20" fillId="2" borderId="24" xfId="4" applyNumberFormat="1" applyFont="1" applyFill="1" applyBorder="1" applyAlignment="1">
      <alignment vertical="center"/>
    </xf>
    <xf numFmtId="0" fontId="4" fillId="0" borderId="9" xfId="4" applyBorder="1" applyAlignment="1">
      <alignment vertical="center"/>
    </xf>
    <xf numFmtId="3" fontId="5" fillId="2" borderId="53" xfId="4" applyNumberFormat="1" applyFont="1" applyFill="1" applyBorder="1" applyAlignment="1" applyProtection="1">
      <alignment vertical="center"/>
    </xf>
    <xf numFmtId="3" fontId="29" fillId="2" borderId="25" xfId="4" applyNumberFormat="1" applyFont="1" applyFill="1" applyBorder="1" applyAlignment="1">
      <alignment vertical="center"/>
    </xf>
    <xf numFmtId="3" fontId="29" fillId="2" borderId="3" xfId="4" applyNumberFormat="1" applyFont="1" applyFill="1" applyBorder="1" applyAlignment="1">
      <alignment vertical="center"/>
    </xf>
    <xf numFmtId="3" fontId="20" fillId="2" borderId="3" xfId="4" applyNumberFormat="1" applyFont="1" applyFill="1" applyBorder="1" applyAlignment="1" applyProtection="1">
      <alignment vertical="center"/>
    </xf>
    <xf numFmtId="3" fontId="29" fillId="2" borderId="93" xfId="4" applyNumberFormat="1" applyFont="1" applyFill="1" applyBorder="1" applyAlignment="1">
      <alignment vertical="center"/>
    </xf>
    <xf numFmtId="3" fontId="20" fillId="2" borderId="40" xfId="4" applyNumberFormat="1" applyFont="1" applyFill="1" applyBorder="1" applyAlignment="1" applyProtection="1">
      <alignment vertical="center"/>
    </xf>
    <xf numFmtId="0" fontId="27" fillId="2" borderId="62" xfId="0" applyFont="1" applyFill="1" applyBorder="1"/>
    <xf numFmtId="0" fontId="5" fillId="2" borderId="82" xfId="0" applyFont="1" applyFill="1" applyBorder="1"/>
    <xf numFmtId="0" fontId="5" fillId="2" borderId="81" xfId="0" applyFont="1" applyFill="1" applyBorder="1"/>
    <xf numFmtId="0" fontId="27" fillId="2" borderId="81" xfId="0" applyFont="1" applyFill="1" applyBorder="1"/>
    <xf numFmtId="0" fontId="27" fillId="2" borderId="68" xfId="0" applyFont="1" applyFill="1" applyBorder="1"/>
    <xf numFmtId="0" fontId="5" fillId="2" borderId="88" xfId="0" applyFont="1" applyFill="1" applyBorder="1"/>
    <xf numFmtId="0" fontId="27" fillId="2" borderId="63" xfId="0" applyFont="1" applyFill="1" applyBorder="1"/>
    <xf numFmtId="0" fontId="28" fillId="2" borderId="63" xfId="0" applyFont="1" applyFill="1" applyBorder="1" applyAlignment="1">
      <alignment horizontal="centerContinuous"/>
    </xf>
    <xf numFmtId="0" fontId="27" fillId="2" borderId="70" xfId="0" applyFont="1" applyFill="1" applyBorder="1" applyAlignment="1">
      <alignment horizontal="center"/>
    </xf>
    <xf numFmtId="0" fontId="27" fillId="2" borderId="89" xfId="0" applyFont="1" applyFill="1" applyBorder="1" applyAlignment="1">
      <alignment horizontal="center"/>
    </xf>
    <xf numFmtId="0" fontId="27" fillId="2" borderId="65" xfId="0" applyFont="1" applyFill="1" applyBorder="1"/>
    <xf numFmtId="3" fontId="5" fillId="2" borderId="85" xfId="0" applyNumberFormat="1" applyFont="1" applyFill="1" applyBorder="1" applyProtection="1">
      <protection locked="0"/>
    </xf>
    <xf numFmtId="3" fontId="5" fillId="2" borderId="84" xfId="0" applyNumberFormat="1" applyFont="1" applyFill="1" applyBorder="1"/>
    <xf numFmtId="0" fontId="6" fillId="2" borderId="85" xfId="0" applyFont="1" applyFill="1" applyBorder="1"/>
    <xf numFmtId="3" fontId="5" fillId="2" borderId="72" xfId="0" applyNumberFormat="1" applyFont="1" applyFill="1" applyBorder="1"/>
    <xf numFmtId="0" fontId="6" fillId="2" borderId="71" xfId="0" applyFont="1" applyFill="1" applyBorder="1"/>
    <xf numFmtId="3" fontId="5" fillId="2" borderId="87" xfId="0" applyNumberFormat="1" applyFont="1" applyFill="1" applyBorder="1"/>
    <xf numFmtId="3" fontId="21" fillId="2" borderId="83" xfId="0" applyNumberFormat="1" applyFont="1" applyFill="1" applyBorder="1" applyProtection="1">
      <protection locked="0"/>
    </xf>
    <xf numFmtId="3" fontId="5" fillId="2" borderId="86" xfId="0" applyNumberFormat="1" applyFont="1" applyFill="1" applyBorder="1"/>
    <xf numFmtId="3" fontId="21" fillId="2" borderId="69" xfId="0" applyNumberFormat="1" applyFont="1" applyFill="1" applyBorder="1"/>
    <xf numFmtId="3" fontId="21" fillId="2" borderId="0" xfId="0" applyNumberFormat="1" applyFont="1" applyFill="1" applyBorder="1"/>
    <xf numFmtId="3" fontId="5" fillId="2" borderId="89" xfId="0" applyNumberFormat="1" applyFont="1" applyFill="1" applyBorder="1"/>
    <xf numFmtId="0" fontId="5" fillId="2" borderId="69" xfId="0" applyFont="1" applyFill="1" applyBorder="1"/>
    <xf numFmtId="3" fontId="40" fillId="2" borderId="74" xfId="0" applyNumberFormat="1" applyFont="1" applyFill="1" applyBorder="1" applyAlignment="1" applyProtection="1">
      <alignment horizontal="center"/>
      <protection locked="0"/>
    </xf>
    <xf numFmtId="3" fontId="40" fillId="2" borderId="75" xfId="0" applyNumberFormat="1" applyFont="1" applyFill="1" applyBorder="1"/>
    <xf numFmtId="0" fontId="5" fillId="2" borderId="77" xfId="0" applyFont="1" applyFill="1" applyBorder="1"/>
    <xf numFmtId="3" fontId="40" fillId="2" borderId="75" xfId="0" applyNumberFormat="1" applyFont="1" applyFill="1" applyBorder="1" applyAlignment="1">
      <alignment horizontal="centerContinuous"/>
    </xf>
    <xf numFmtId="3" fontId="40" fillId="2" borderId="76" xfId="0" applyNumberFormat="1" applyFont="1" applyFill="1" applyBorder="1"/>
    <xf numFmtId="0" fontId="27" fillId="2" borderId="80" xfId="0" applyFont="1" applyFill="1" applyBorder="1"/>
    <xf numFmtId="0" fontId="27" fillId="2" borderId="82" xfId="0" applyFont="1" applyFill="1" applyBorder="1"/>
    <xf numFmtId="0" fontId="27" fillId="2" borderId="69" xfId="0" applyFont="1" applyFill="1" applyBorder="1"/>
    <xf numFmtId="3" fontId="5" fillId="2" borderId="83" xfId="0" applyNumberFormat="1" applyFont="1" applyFill="1" applyBorder="1" applyProtection="1">
      <protection locked="0"/>
    </xf>
    <xf numFmtId="3" fontId="40" fillId="2" borderId="79" xfId="0" applyNumberFormat="1" applyFont="1" applyFill="1" applyBorder="1" applyAlignment="1" applyProtection="1">
      <alignment horizontal="centerContinuous"/>
      <protection locked="0"/>
    </xf>
    <xf numFmtId="0" fontId="5" fillId="2" borderId="62" xfId="0" applyFont="1" applyFill="1" applyBorder="1"/>
    <xf numFmtId="0" fontId="5" fillId="2" borderId="68" xfId="0" applyFont="1" applyFill="1" applyBorder="1"/>
    <xf numFmtId="0" fontId="5" fillId="2" borderId="63" xfId="0" applyFont="1" applyFill="1" applyBorder="1"/>
    <xf numFmtId="0" fontId="42" fillId="2" borderId="63" xfId="0" applyFont="1" applyFill="1" applyBorder="1" applyAlignment="1">
      <alignment horizontal="centerContinuous"/>
    </xf>
    <xf numFmtId="0" fontId="5" fillId="2" borderId="65" xfId="0" applyFont="1" applyFill="1" applyBorder="1"/>
    <xf numFmtId="0" fontId="5" fillId="2" borderId="85" xfId="0" applyFont="1" applyFill="1" applyBorder="1"/>
    <xf numFmtId="0" fontId="5" fillId="2" borderId="6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1" fillId="0" borderId="0" xfId="0" applyFont="1"/>
    <xf numFmtId="0" fontId="19" fillId="2" borderId="5" xfId="0" applyFont="1" applyFill="1" applyBorder="1"/>
    <xf numFmtId="0" fontId="48" fillId="0" borderId="8" xfId="5" applyFont="1" applyBorder="1" applyAlignment="1">
      <alignment horizontal="left" wrapText="1"/>
    </xf>
    <xf numFmtId="3" fontId="20" fillId="2" borderId="35" xfId="4" applyNumberFormat="1" applyFont="1" applyFill="1" applyBorder="1" applyAlignment="1">
      <alignment horizontal="right" vertical="center"/>
    </xf>
    <xf numFmtId="3" fontId="20" fillId="2" borderId="38" xfId="4" applyNumberFormat="1" applyFont="1" applyFill="1" applyBorder="1" applyAlignment="1">
      <alignment horizontal="right" vertical="center"/>
    </xf>
    <xf numFmtId="3" fontId="20" fillId="2" borderId="5" xfId="4" applyNumberFormat="1" applyFont="1" applyFill="1" applyBorder="1" applyAlignment="1">
      <alignment horizontal="right" vertical="center"/>
    </xf>
    <xf numFmtId="3" fontId="20" fillId="2" borderId="7" xfId="4" applyNumberFormat="1" applyFont="1" applyFill="1" applyBorder="1" applyAlignment="1">
      <alignment horizontal="right" vertical="center"/>
    </xf>
    <xf numFmtId="3" fontId="5" fillId="2" borderId="78" xfId="4" applyNumberFormat="1" applyFont="1" applyFill="1" applyBorder="1" applyAlignment="1">
      <alignment vertical="center"/>
    </xf>
    <xf numFmtId="3" fontId="5" fillId="2" borderId="73" xfId="4" applyNumberFormat="1" applyFont="1" applyFill="1" applyBorder="1" applyAlignment="1">
      <alignment vertical="center"/>
    </xf>
    <xf numFmtId="3" fontId="5" fillId="2" borderId="66" xfId="4" applyNumberFormat="1" applyFont="1" applyFill="1" applyBorder="1" applyAlignment="1">
      <alignment vertical="center"/>
    </xf>
    <xf numFmtId="3" fontId="5" fillId="2" borderId="67" xfId="4" applyNumberFormat="1" applyFont="1" applyFill="1" applyBorder="1" applyAlignment="1">
      <alignment vertical="center"/>
    </xf>
    <xf numFmtId="0" fontId="52" fillId="0" borderId="0" xfId="5" applyFont="1"/>
    <xf numFmtId="0" fontId="5" fillId="2" borderId="3" xfId="0" applyFont="1" applyFill="1" applyBorder="1"/>
    <xf numFmtId="3" fontId="5" fillId="2" borderId="3" xfId="0" applyNumberFormat="1" applyFont="1" applyFill="1" applyBorder="1"/>
    <xf numFmtId="0" fontId="5" fillId="2" borderId="71" xfId="0" applyFont="1" applyFill="1" applyBorder="1"/>
    <xf numFmtId="0" fontId="5" fillId="2" borderId="2" xfId="0" applyFont="1" applyFill="1" applyBorder="1"/>
    <xf numFmtId="3" fontId="5" fillId="2" borderId="13" xfId="0" applyNumberFormat="1" applyFont="1" applyFill="1" applyBorder="1"/>
    <xf numFmtId="0" fontId="48" fillId="0" borderId="0" xfId="5" applyFont="1" applyBorder="1" applyAlignment="1">
      <alignment horizontal="left" wrapText="1"/>
    </xf>
    <xf numFmtId="3" fontId="8" fillId="2" borderId="0" xfId="4" applyNumberFormat="1" applyFont="1" applyFill="1" applyBorder="1" applyAlignment="1">
      <alignment horizontal="center" vertical="center"/>
    </xf>
    <xf numFmtId="3" fontId="6" fillId="2" borderId="11" xfId="4" applyNumberFormat="1" applyFont="1" applyFill="1" applyBorder="1" applyAlignment="1" applyProtection="1">
      <alignment vertical="center"/>
      <protection locked="0"/>
    </xf>
    <xf numFmtId="3" fontId="20" fillId="2" borderId="13" xfId="4" applyNumberFormat="1" applyFont="1" applyFill="1" applyBorder="1" applyAlignment="1">
      <alignment horizontal="right" vertical="center"/>
    </xf>
    <xf numFmtId="3" fontId="5" fillId="2" borderId="7" xfId="4" applyNumberFormat="1" applyFont="1" applyFill="1" applyBorder="1" applyAlignment="1" applyProtection="1">
      <alignment horizontal="right" vertical="center"/>
    </xf>
    <xf numFmtId="3" fontId="29" fillId="2" borderId="13" xfId="4" applyNumberFormat="1" applyFont="1" applyFill="1" applyBorder="1" applyAlignment="1">
      <alignment horizontal="right" vertical="center"/>
    </xf>
    <xf numFmtId="3" fontId="29" fillId="2" borderId="11" xfId="4" applyNumberFormat="1" applyFont="1" applyFill="1" applyBorder="1" applyAlignment="1">
      <alignment horizontal="right" vertical="center"/>
    </xf>
    <xf numFmtId="3" fontId="5" fillId="2" borderId="7" xfId="4" applyNumberFormat="1" applyFont="1" applyFill="1" applyBorder="1" applyAlignment="1">
      <alignment horizontal="right" vertical="center"/>
    </xf>
    <xf numFmtId="3" fontId="20" fillId="2" borderId="90" xfId="4" applyNumberFormat="1" applyFont="1" applyFill="1" applyBorder="1" applyAlignment="1">
      <alignment vertical="center"/>
    </xf>
    <xf numFmtId="3" fontId="20" fillId="2" borderId="33" xfId="4" applyNumberFormat="1" applyFont="1" applyFill="1" applyBorder="1" applyAlignment="1">
      <alignment horizontal="right" vertical="center"/>
    </xf>
    <xf numFmtId="3" fontId="20" fillId="2" borderId="16" xfId="4" applyNumberFormat="1" applyFont="1" applyFill="1" applyBorder="1" applyAlignment="1">
      <alignment horizontal="right" vertical="center"/>
    </xf>
    <xf numFmtId="3" fontId="19" fillId="2" borderId="33" xfId="4" applyNumberFormat="1" applyFont="1" applyFill="1" applyBorder="1" applyAlignment="1">
      <alignment vertical="center"/>
    </xf>
    <xf numFmtId="3" fontId="22" fillId="2" borderId="4" xfId="4" applyNumberFormat="1" applyFont="1" applyFill="1" applyBorder="1" applyAlignment="1">
      <alignment vertical="center"/>
    </xf>
    <xf numFmtId="0" fontId="4" fillId="0" borderId="6" xfId="4" applyBorder="1" applyAlignment="1">
      <alignment vertical="center"/>
    </xf>
    <xf numFmtId="3" fontId="22" fillId="2" borderId="0" xfId="4" applyNumberFormat="1" applyFont="1" applyFill="1" applyBorder="1" applyAlignment="1">
      <alignment vertical="center"/>
    </xf>
    <xf numFmtId="3" fontId="5" fillId="2" borderId="94" xfId="4" applyNumberFormat="1" applyFont="1" applyFill="1" applyBorder="1" applyAlignment="1">
      <alignment vertical="center"/>
    </xf>
    <xf numFmtId="3" fontId="20" fillId="2" borderId="0" xfId="4" applyNumberFormat="1" applyFont="1" applyFill="1" applyBorder="1" applyAlignment="1">
      <alignment horizontal="right" vertical="center"/>
    </xf>
    <xf numFmtId="3" fontId="5" fillId="2" borderId="14" xfId="4" applyNumberFormat="1" applyFont="1" applyFill="1" applyBorder="1" applyAlignment="1" applyProtection="1">
      <alignment vertical="center"/>
    </xf>
    <xf numFmtId="3" fontId="20" fillId="2" borderId="7" xfId="4" applyNumberFormat="1" applyFont="1" applyFill="1" applyBorder="1" applyAlignment="1" applyProtection="1">
      <alignment vertical="center"/>
    </xf>
    <xf numFmtId="3" fontId="29" fillId="2" borderId="13" xfId="4" applyNumberFormat="1" applyFont="1" applyFill="1" applyBorder="1" applyAlignment="1">
      <alignment vertical="center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44" fillId="2" borderId="2" xfId="0" applyFont="1" applyFill="1" applyBorder="1" applyAlignment="1">
      <alignment horizontal="center"/>
    </xf>
    <xf numFmtId="0" fontId="44" fillId="2" borderId="13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6" fillId="2" borderId="1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50" fillId="2" borderId="8" xfId="0" applyFont="1" applyFill="1" applyBorder="1" applyAlignment="1">
      <alignment horizontal="center"/>
    </xf>
    <xf numFmtId="0" fontId="50" fillId="2" borderId="0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64" xfId="0" applyFont="1" applyFill="1" applyBorder="1" applyAlignment="1">
      <alignment horizontal="center"/>
    </xf>
    <xf numFmtId="3" fontId="18" fillId="2" borderId="3" xfId="4" applyNumberFormat="1" applyFont="1" applyFill="1" applyBorder="1" applyAlignment="1">
      <alignment horizontal="center" vertical="center"/>
    </xf>
    <xf numFmtId="3" fontId="5" fillId="2" borderId="2" xfId="4" applyNumberFormat="1" applyFont="1" applyFill="1" applyBorder="1" applyAlignment="1">
      <alignment horizontal="center" vertical="center"/>
    </xf>
    <xf numFmtId="3" fontId="5" fillId="2" borderId="13" xfId="4" applyNumberFormat="1" applyFont="1" applyFill="1" applyBorder="1" applyAlignment="1">
      <alignment horizontal="center" vertical="center"/>
    </xf>
    <xf numFmtId="3" fontId="6" fillId="2" borderId="4" xfId="4" applyNumberFormat="1" applyFont="1" applyFill="1" applyBorder="1" applyAlignment="1">
      <alignment horizontal="center" vertical="center"/>
    </xf>
    <xf numFmtId="3" fontId="19" fillId="2" borderId="4" xfId="4" applyNumberFormat="1" applyFont="1" applyFill="1" applyBorder="1" applyAlignment="1">
      <alignment horizontal="center" vertical="center"/>
    </xf>
    <xf numFmtId="3" fontId="19" fillId="2" borderId="2" xfId="4" applyNumberFormat="1" applyFont="1" applyFill="1" applyBorder="1" applyAlignment="1">
      <alignment horizontal="center" vertical="center"/>
    </xf>
    <xf numFmtId="3" fontId="8" fillId="2" borderId="3" xfId="4" applyNumberFormat="1" applyFont="1" applyFill="1" applyBorder="1" applyAlignment="1">
      <alignment horizontal="center" vertical="center"/>
    </xf>
    <xf numFmtId="3" fontId="8" fillId="2" borderId="0" xfId="4" applyNumberFormat="1" applyFont="1" applyFill="1" applyBorder="1" applyAlignment="1">
      <alignment horizontal="center" vertical="center"/>
    </xf>
    <xf numFmtId="3" fontId="8" fillId="2" borderId="7" xfId="4" applyNumberFormat="1" applyFont="1" applyFill="1" applyBorder="1" applyAlignment="1">
      <alignment horizontal="center" vertical="center"/>
    </xf>
    <xf numFmtId="3" fontId="19" fillId="2" borderId="3" xfId="4" applyNumberFormat="1" applyFont="1" applyFill="1" applyBorder="1" applyAlignment="1">
      <alignment horizontal="center" vertical="center"/>
    </xf>
    <xf numFmtId="3" fontId="18" fillId="2" borderId="9" xfId="4" applyNumberFormat="1" applyFont="1" applyFill="1" applyBorder="1" applyAlignment="1">
      <alignment horizontal="center" vertical="center"/>
    </xf>
    <xf numFmtId="3" fontId="18" fillId="2" borderId="0" xfId="4" applyNumberFormat="1" applyFont="1" applyFill="1" applyBorder="1" applyAlignment="1">
      <alignment horizontal="center" vertical="center"/>
    </xf>
    <xf numFmtId="3" fontId="6" fillId="2" borderId="2" xfId="4" applyNumberFormat="1" applyFont="1" applyFill="1" applyBorder="1" applyAlignment="1">
      <alignment horizontal="center" vertical="center"/>
    </xf>
    <xf numFmtId="3" fontId="6" fillId="2" borderId="3" xfId="4" applyNumberFormat="1" applyFont="1" applyFill="1" applyBorder="1" applyAlignment="1">
      <alignment horizontal="center" vertical="center"/>
    </xf>
    <xf numFmtId="3" fontId="6" fillId="2" borderId="12" xfId="4" applyNumberFormat="1" applyFont="1" applyFill="1" applyBorder="1" applyAlignment="1">
      <alignment vertical="center"/>
    </xf>
    <xf numFmtId="3" fontId="6" fillId="2" borderId="0" xfId="4" applyNumberFormat="1" applyFont="1" applyFill="1" applyBorder="1" applyAlignment="1">
      <alignment vertical="center"/>
    </xf>
    <xf numFmtId="3" fontId="8" fillId="2" borderId="2" xfId="4" applyNumberFormat="1" applyFont="1" applyFill="1" applyBorder="1" applyAlignment="1">
      <alignment horizontal="center" vertical="center"/>
    </xf>
    <xf numFmtId="3" fontId="8" fillId="2" borderId="12" xfId="4" applyNumberFormat="1" applyFont="1" applyFill="1" applyBorder="1" applyAlignment="1">
      <alignment horizontal="center" vertical="center"/>
    </xf>
    <xf numFmtId="3" fontId="8" fillId="2" borderId="8" xfId="4" applyNumberFormat="1" applyFont="1" applyFill="1" applyBorder="1" applyAlignment="1">
      <alignment horizontal="center" vertical="center"/>
    </xf>
    <xf numFmtId="3" fontId="44" fillId="2" borderId="2" xfId="4" applyNumberFormat="1" applyFont="1" applyFill="1" applyBorder="1" applyAlignment="1">
      <alignment horizontal="center" vertical="center"/>
    </xf>
    <xf numFmtId="3" fontId="44" fillId="2" borderId="3" xfId="4" applyNumberFormat="1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24" xfId="5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/>
    </xf>
    <xf numFmtId="0" fontId="3" fillId="2" borderId="26" xfId="5" applyFont="1" applyFill="1" applyBorder="1" applyAlignment="1">
      <alignment horizontal="center" vertical="center"/>
    </xf>
    <xf numFmtId="0" fontId="6" fillId="2" borderId="16" xfId="4" applyFont="1" applyFill="1" applyBorder="1" applyAlignment="1">
      <alignment horizontal="center" vertical="center"/>
    </xf>
    <xf numFmtId="0" fontId="3" fillId="2" borderId="27" xfId="5" applyFont="1" applyFill="1" applyBorder="1" applyAlignment="1">
      <alignment horizontal="center" vertical="center"/>
    </xf>
    <xf numFmtId="0" fontId="5" fillId="2" borderId="18" xfId="4" applyFont="1" applyFill="1" applyBorder="1" applyAlignment="1">
      <alignment horizontal="center" vertical="center"/>
    </xf>
    <xf numFmtId="0" fontId="5" fillId="2" borderId="19" xfId="4" applyFont="1" applyFill="1" applyBorder="1" applyAlignment="1">
      <alignment horizontal="center" vertical="center"/>
    </xf>
    <xf numFmtId="0" fontId="5" fillId="2" borderId="20" xfId="4" applyFont="1" applyFill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center" vertical="center"/>
      <protection locked="0"/>
    </xf>
    <xf numFmtId="0" fontId="8" fillId="2" borderId="3" xfId="4" applyFont="1" applyFill="1" applyBorder="1" applyAlignment="1" applyProtection="1">
      <alignment horizontal="center" vertical="center"/>
      <protection locked="0"/>
    </xf>
    <xf numFmtId="0" fontId="8" fillId="2" borderId="0" xfId="4" applyFont="1" applyFill="1" applyBorder="1" applyAlignment="1" applyProtection="1">
      <alignment horizontal="center" vertical="center"/>
      <protection locked="0"/>
    </xf>
    <xf numFmtId="3" fontId="8" fillId="2" borderId="9" xfId="4" applyNumberFormat="1" applyFont="1" applyFill="1" applyBorder="1" applyAlignment="1">
      <alignment horizontal="center" vertical="center"/>
    </xf>
    <xf numFmtId="3" fontId="20" fillId="2" borderId="4" xfId="4" applyNumberFormat="1" applyFont="1" applyFill="1" applyBorder="1" applyAlignment="1">
      <alignment horizontal="center" vertical="center"/>
    </xf>
    <xf numFmtId="0" fontId="48" fillId="0" borderId="15" xfId="5" applyFont="1" applyBorder="1" applyAlignment="1">
      <alignment horizontal="left"/>
    </xf>
    <xf numFmtId="0" fontId="48" fillId="0" borderId="11" xfId="5" applyFont="1" applyBorder="1" applyAlignment="1">
      <alignment horizontal="left"/>
    </xf>
    <xf numFmtId="0" fontId="48" fillId="0" borderId="8" xfId="5" applyFont="1" applyBorder="1" applyAlignment="1">
      <alignment horizontal="left" wrapText="1"/>
    </xf>
    <xf numFmtId="0" fontId="48" fillId="0" borderId="7" xfId="5" applyFont="1" applyBorder="1" applyAlignment="1">
      <alignment horizontal="left" wrapText="1"/>
    </xf>
  </cellXfs>
  <cellStyles count="19">
    <cellStyle name="Ezres 2" xfId="7"/>
    <cellStyle name="Normál" xfId="0" builtinId="0"/>
    <cellStyle name="Normál 10" xfId="17"/>
    <cellStyle name="Normál 11" xfId="18"/>
    <cellStyle name="Normál 2" xfId="1"/>
    <cellStyle name="Normál 2 2" xfId="4"/>
    <cellStyle name="Normál 3" xfId="2"/>
    <cellStyle name="Normál 3 2" xfId="16"/>
    <cellStyle name="Normál 4" xfId="5"/>
    <cellStyle name="Normál 4 2" xfId="3"/>
    <cellStyle name="Normál 4 3" xfId="10"/>
    <cellStyle name="Normál 5" xfId="8"/>
    <cellStyle name="Normál 6" xfId="12"/>
    <cellStyle name="Normál 7" xfId="11"/>
    <cellStyle name="Normál 8" xfId="13"/>
    <cellStyle name="Normál 9" xfId="15"/>
    <cellStyle name="Százalék 2" xfId="6"/>
    <cellStyle name="Százalék 3" xfId="9"/>
    <cellStyle name="Százalék 4" xfId="14"/>
  </cellStyles>
  <dxfs count="0"/>
  <tableStyles count="0" defaultTableStyle="TableStyleMedium9" defaultPivotStyle="PivotStyleLight16"/>
  <colors>
    <mruColors>
      <color rgb="FFA8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191"/>
  <sheetViews>
    <sheetView topLeftCell="A94" zoomScaleNormal="100" zoomScaleSheetLayoutView="100" workbookViewId="0">
      <selection activeCell="F96" sqref="F96"/>
    </sheetView>
  </sheetViews>
  <sheetFormatPr defaultRowHeight="12.75" x14ac:dyDescent="0.2"/>
  <cols>
    <col min="1" max="1" width="7" customWidth="1"/>
    <col min="2" max="2" width="60.42578125" customWidth="1"/>
    <col min="3" max="3" width="12.7109375" customWidth="1"/>
    <col min="4" max="4" width="10.7109375" customWidth="1"/>
    <col min="5" max="5" width="9.140625" hidden="1" customWidth="1"/>
    <col min="6" max="6" width="12.140625" customWidth="1"/>
    <col min="257" max="257" width="7" customWidth="1"/>
    <col min="258" max="258" width="60.42578125" customWidth="1"/>
    <col min="259" max="259" width="12.7109375" customWidth="1"/>
    <col min="260" max="260" width="10.7109375" customWidth="1"/>
    <col min="261" max="261" width="0" hidden="1" customWidth="1"/>
    <col min="262" max="262" width="12.140625" customWidth="1"/>
    <col min="513" max="513" width="7" customWidth="1"/>
    <col min="514" max="514" width="60.42578125" customWidth="1"/>
    <col min="515" max="515" width="12.7109375" customWidth="1"/>
    <col min="516" max="516" width="10.7109375" customWidth="1"/>
    <col min="517" max="517" width="0" hidden="1" customWidth="1"/>
    <col min="518" max="518" width="12.140625" customWidth="1"/>
    <col min="769" max="769" width="7" customWidth="1"/>
    <col min="770" max="770" width="60.42578125" customWidth="1"/>
    <col min="771" max="771" width="12.7109375" customWidth="1"/>
    <col min="772" max="772" width="10.7109375" customWidth="1"/>
    <col min="773" max="773" width="0" hidden="1" customWidth="1"/>
    <col min="774" max="774" width="12.140625" customWidth="1"/>
    <col min="1025" max="1025" width="7" customWidth="1"/>
    <col min="1026" max="1026" width="60.42578125" customWidth="1"/>
    <col min="1027" max="1027" width="12.7109375" customWidth="1"/>
    <col min="1028" max="1028" width="10.7109375" customWidth="1"/>
    <col min="1029" max="1029" width="0" hidden="1" customWidth="1"/>
    <col min="1030" max="1030" width="12.140625" customWidth="1"/>
    <col min="1281" max="1281" width="7" customWidth="1"/>
    <col min="1282" max="1282" width="60.42578125" customWidth="1"/>
    <col min="1283" max="1283" width="12.7109375" customWidth="1"/>
    <col min="1284" max="1284" width="10.7109375" customWidth="1"/>
    <col min="1285" max="1285" width="0" hidden="1" customWidth="1"/>
    <col min="1286" max="1286" width="12.140625" customWidth="1"/>
    <col min="1537" max="1537" width="7" customWidth="1"/>
    <col min="1538" max="1538" width="60.42578125" customWidth="1"/>
    <col min="1539" max="1539" width="12.7109375" customWidth="1"/>
    <col min="1540" max="1540" width="10.7109375" customWidth="1"/>
    <col min="1541" max="1541" width="0" hidden="1" customWidth="1"/>
    <col min="1542" max="1542" width="12.140625" customWidth="1"/>
    <col min="1793" max="1793" width="7" customWidth="1"/>
    <col min="1794" max="1794" width="60.42578125" customWidth="1"/>
    <col min="1795" max="1795" width="12.7109375" customWidth="1"/>
    <col min="1796" max="1796" width="10.7109375" customWidth="1"/>
    <col min="1797" max="1797" width="0" hidden="1" customWidth="1"/>
    <col min="1798" max="1798" width="12.140625" customWidth="1"/>
    <col min="2049" max="2049" width="7" customWidth="1"/>
    <col min="2050" max="2050" width="60.42578125" customWidth="1"/>
    <col min="2051" max="2051" width="12.7109375" customWidth="1"/>
    <col min="2052" max="2052" width="10.7109375" customWidth="1"/>
    <col min="2053" max="2053" width="0" hidden="1" customWidth="1"/>
    <col min="2054" max="2054" width="12.140625" customWidth="1"/>
    <col min="2305" max="2305" width="7" customWidth="1"/>
    <col min="2306" max="2306" width="60.42578125" customWidth="1"/>
    <col min="2307" max="2307" width="12.7109375" customWidth="1"/>
    <col min="2308" max="2308" width="10.7109375" customWidth="1"/>
    <col min="2309" max="2309" width="0" hidden="1" customWidth="1"/>
    <col min="2310" max="2310" width="12.140625" customWidth="1"/>
    <col min="2561" max="2561" width="7" customWidth="1"/>
    <col min="2562" max="2562" width="60.42578125" customWidth="1"/>
    <col min="2563" max="2563" width="12.7109375" customWidth="1"/>
    <col min="2564" max="2564" width="10.7109375" customWidth="1"/>
    <col min="2565" max="2565" width="0" hidden="1" customWidth="1"/>
    <col min="2566" max="2566" width="12.140625" customWidth="1"/>
    <col min="2817" max="2817" width="7" customWidth="1"/>
    <col min="2818" max="2818" width="60.42578125" customWidth="1"/>
    <col min="2819" max="2819" width="12.7109375" customWidth="1"/>
    <col min="2820" max="2820" width="10.7109375" customWidth="1"/>
    <col min="2821" max="2821" width="0" hidden="1" customWidth="1"/>
    <col min="2822" max="2822" width="12.140625" customWidth="1"/>
    <col min="3073" max="3073" width="7" customWidth="1"/>
    <col min="3074" max="3074" width="60.42578125" customWidth="1"/>
    <col min="3075" max="3075" width="12.7109375" customWidth="1"/>
    <col min="3076" max="3076" width="10.7109375" customWidth="1"/>
    <col min="3077" max="3077" width="0" hidden="1" customWidth="1"/>
    <col min="3078" max="3078" width="12.140625" customWidth="1"/>
    <col min="3329" max="3329" width="7" customWidth="1"/>
    <col min="3330" max="3330" width="60.42578125" customWidth="1"/>
    <col min="3331" max="3331" width="12.7109375" customWidth="1"/>
    <col min="3332" max="3332" width="10.7109375" customWidth="1"/>
    <col min="3333" max="3333" width="0" hidden="1" customWidth="1"/>
    <col min="3334" max="3334" width="12.140625" customWidth="1"/>
    <col min="3585" max="3585" width="7" customWidth="1"/>
    <col min="3586" max="3586" width="60.42578125" customWidth="1"/>
    <col min="3587" max="3587" width="12.7109375" customWidth="1"/>
    <col min="3588" max="3588" width="10.7109375" customWidth="1"/>
    <col min="3589" max="3589" width="0" hidden="1" customWidth="1"/>
    <col min="3590" max="3590" width="12.140625" customWidth="1"/>
    <col min="3841" max="3841" width="7" customWidth="1"/>
    <col min="3842" max="3842" width="60.42578125" customWidth="1"/>
    <col min="3843" max="3843" width="12.7109375" customWidth="1"/>
    <col min="3844" max="3844" width="10.7109375" customWidth="1"/>
    <col min="3845" max="3845" width="0" hidden="1" customWidth="1"/>
    <col min="3846" max="3846" width="12.140625" customWidth="1"/>
    <col min="4097" max="4097" width="7" customWidth="1"/>
    <col min="4098" max="4098" width="60.42578125" customWidth="1"/>
    <col min="4099" max="4099" width="12.7109375" customWidth="1"/>
    <col min="4100" max="4100" width="10.7109375" customWidth="1"/>
    <col min="4101" max="4101" width="0" hidden="1" customWidth="1"/>
    <col min="4102" max="4102" width="12.140625" customWidth="1"/>
    <col min="4353" max="4353" width="7" customWidth="1"/>
    <col min="4354" max="4354" width="60.42578125" customWidth="1"/>
    <col min="4355" max="4355" width="12.7109375" customWidth="1"/>
    <col min="4356" max="4356" width="10.7109375" customWidth="1"/>
    <col min="4357" max="4357" width="0" hidden="1" customWidth="1"/>
    <col min="4358" max="4358" width="12.140625" customWidth="1"/>
    <col min="4609" max="4609" width="7" customWidth="1"/>
    <col min="4610" max="4610" width="60.42578125" customWidth="1"/>
    <col min="4611" max="4611" width="12.7109375" customWidth="1"/>
    <col min="4612" max="4612" width="10.7109375" customWidth="1"/>
    <col min="4613" max="4613" width="0" hidden="1" customWidth="1"/>
    <col min="4614" max="4614" width="12.140625" customWidth="1"/>
    <col min="4865" max="4865" width="7" customWidth="1"/>
    <col min="4866" max="4866" width="60.42578125" customWidth="1"/>
    <col min="4867" max="4867" width="12.7109375" customWidth="1"/>
    <col min="4868" max="4868" width="10.7109375" customWidth="1"/>
    <col min="4869" max="4869" width="0" hidden="1" customWidth="1"/>
    <col min="4870" max="4870" width="12.140625" customWidth="1"/>
    <col min="5121" max="5121" width="7" customWidth="1"/>
    <col min="5122" max="5122" width="60.42578125" customWidth="1"/>
    <col min="5123" max="5123" width="12.7109375" customWidth="1"/>
    <col min="5124" max="5124" width="10.7109375" customWidth="1"/>
    <col min="5125" max="5125" width="0" hidden="1" customWidth="1"/>
    <col min="5126" max="5126" width="12.140625" customWidth="1"/>
    <col min="5377" max="5377" width="7" customWidth="1"/>
    <col min="5378" max="5378" width="60.42578125" customWidth="1"/>
    <col min="5379" max="5379" width="12.7109375" customWidth="1"/>
    <col min="5380" max="5380" width="10.7109375" customWidth="1"/>
    <col min="5381" max="5381" width="0" hidden="1" customWidth="1"/>
    <col min="5382" max="5382" width="12.140625" customWidth="1"/>
    <col min="5633" max="5633" width="7" customWidth="1"/>
    <col min="5634" max="5634" width="60.42578125" customWidth="1"/>
    <col min="5635" max="5635" width="12.7109375" customWidth="1"/>
    <col min="5636" max="5636" width="10.7109375" customWidth="1"/>
    <col min="5637" max="5637" width="0" hidden="1" customWidth="1"/>
    <col min="5638" max="5638" width="12.140625" customWidth="1"/>
    <col min="5889" max="5889" width="7" customWidth="1"/>
    <col min="5890" max="5890" width="60.42578125" customWidth="1"/>
    <col min="5891" max="5891" width="12.7109375" customWidth="1"/>
    <col min="5892" max="5892" width="10.7109375" customWidth="1"/>
    <col min="5893" max="5893" width="0" hidden="1" customWidth="1"/>
    <col min="5894" max="5894" width="12.140625" customWidth="1"/>
    <col min="6145" max="6145" width="7" customWidth="1"/>
    <col min="6146" max="6146" width="60.42578125" customWidth="1"/>
    <col min="6147" max="6147" width="12.7109375" customWidth="1"/>
    <col min="6148" max="6148" width="10.7109375" customWidth="1"/>
    <col min="6149" max="6149" width="0" hidden="1" customWidth="1"/>
    <col min="6150" max="6150" width="12.140625" customWidth="1"/>
    <col min="6401" max="6401" width="7" customWidth="1"/>
    <col min="6402" max="6402" width="60.42578125" customWidth="1"/>
    <col min="6403" max="6403" width="12.7109375" customWidth="1"/>
    <col min="6404" max="6404" width="10.7109375" customWidth="1"/>
    <col min="6405" max="6405" width="0" hidden="1" customWidth="1"/>
    <col min="6406" max="6406" width="12.140625" customWidth="1"/>
    <col min="6657" max="6657" width="7" customWidth="1"/>
    <col min="6658" max="6658" width="60.42578125" customWidth="1"/>
    <col min="6659" max="6659" width="12.7109375" customWidth="1"/>
    <col min="6660" max="6660" width="10.7109375" customWidth="1"/>
    <col min="6661" max="6661" width="0" hidden="1" customWidth="1"/>
    <col min="6662" max="6662" width="12.140625" customWidth="1"/>
    <col min="6913" max="6913" width="7" customWidth="1"/>
    <col min="6914" max="6914" width="60.42578125" customWidth="1"/>
    <col min="6915" max="6915" width="12.7109375" customWidth="1"/>
    <col min="6916" max="6916" width="10.7109375" customWidth="1"/>
    <col min="6917" max="6917" width="0" hidden="1" customWidth="1"/>
    <col min="6918" max="6918" width="12.140625" customWidth="1"/>
    <col min="7169" max="7169" width="7" customWidth="1"/>
    <col min="7170" max="7170" width="60.42578125" customWidth="1"/>
    <col min="7171" max="7171" width="12.7109375" customWidth="1"/>
    <col min="7172" max="7172" width="10.7109375" customWidth="1"/>
    <col min="7173" max="7173" width="0" hidden="1" customWidth="1"/>
    <col min="7174" max="7174" width="12.140625" customWidth="1"/>
    <col min="7425" max="7425" width="7" customWidth="1"/>
    <col min="7426" max="7426" width="60.42578125" customWidth="1"/>
    <col min="7427" max="7427" width="12.7109375" customWidth="1"/>
    <col min="7428" max="7428" width="10.7109375" customWidth="1"/>
    <col min="7429" max="7429" width="0" hidden="1" customWidth="1"/>
    <col min="7430" max="7430" width="12.140625" customWidth="1"/>
    <col min="7681" max="7681" width="7" customWidth="1"/>
    <col min="7682" max="7682" width="60.42578125" customWidth="1"/>
    <col min="7683" max="7683" width="12.7109375" customWidth="1"/>
    <col min="7684" max="7684" width="10.7109375" customWidth="1"/>
    <col min="7685" max="7685" width="0" hidden="1" customWidth="1"/>
    <col min="7686" max="7686" width="12.140625" customWidth="1"/>
    <col min="7937" max="7937" width="7" customWidth="1"/>
    <col min="7938" max="7938" width="60.42578125" customWidth="1"/>
    <col min="7939" max="7939" width="12.7109375" customWidth="1"/>
    <col min="7940" max="7940" width="10.7109375" customWidth="1"/>
    <col min="7941" max="7941" width="0" hidden="1" customWidth="1"/>
    <col min="7942" max="7942" width="12.140625" customWidth="1"/>
    <col min="8193" max="8193" width="7" customWidth="1"/>
    <col min="8194" max="8194" width="60.42578125" customWidth="1"/>
    <col min="8195" max="8195" width="12.7109375" customWidth="1"/>
    <col min="8196" max="8196" width="10.7109375" customWidth="1"/>
    <col min="8197" max="8197" width="0" hidden="1" customWidth="1"/>
    <col min="8198" max="8198" width="12.140625" customWidth="1"/>
    <col min="8449" max="8449" width="7" customWidth="1"/>
    <col min="8450" max="8450" width="60.42578125" customWidth="1"/>
    <col min="8451" max="8451" width="12.7109375" customWidth="1"/>
    <col min="8452" max="8452" width="10.7109375" customWidth="1"/>
    <col min="8453" max="8453" width="0" hidden="1" customWidth="1"/>
    <col min="8454" max="8454" width="12.140625" customWidth="1"/>
    <col min="8705" max="8705" width="7" customWidth="1"/>
    <col min="8706" max="8706" width="60.42578125" customWidth="1"/>
    <col min="8707" max="8707" width="12.7109375" customWidth="1"/>
    <col min="8708" max="8708" width="10.7109375" customWidth="1"/>
    <col min="8709" max="8709" width="0" hidden="1" customWidth="1"/>
    <col min="8710" max="8710" width="12.140625" customWidth="1"/>
    <col min="8961" max="8961" width="7" customWidth="1"/>
    <col min="8962" max="8962" width="60.42578125" customWidth="1"/>
    <col min="8963" max="8963" width="12.7109375" customWidth="1"/>
    <col min="8964" max="8964" width="10.7109375" customWidth="1"/>
    <col min="8965" max="8965" width="0" hidden="1" customWidth="1"/>
    <col min="8966" max="8966" width="12.140625" customWidth="1"/>
    <col min="9217" max="9217" width="7" customWidth="1"/>
    <col min="9218" max="9218" width="60.42578125" customWidth="1"/>
    <col min="9219" max="9219" width="12.7109375" customWidth="1"/>
    <col min="9220" max="9220" width="10.7109375" customWidth="1"/>
    <col min="9221" max="9221" width="0" hidden="1" customWidth="1"/>
    <col min="9222" max="9222" width="12.140625" customWidth="1"/>
    <col min="9473" max="9473" width="7" customWidth="1"/>
    <col min="9474" max="9474" width="60.42578125" customWidth="1"/>
    <col min="9475" max="9475" width="12.7109375" customWidth="1"/>
    <col min="9476" max="9476" width="10.7109375" customWidth="1"/>
    <col min="9477" max="9477" width="0" hidden="1" customWidth="1"/>
    <col min="9478" max="9478" width="12.140625" customWidth="1"/>
    <col min="9729" max="9729" width="7" customWidth="1"/>
    <col min="9730" max="9730" width="60.42578125" customWidth="1"/>
    <col min="9731" max="9731" width="12.7109375" customWidth="1"/>
    <col min="9732" max="9732" width="10.7109375" customWidth="1"/>
    <col min="9733" max="9733" width="0" hidden="1" customWidth="1"/>
    <col min="9734" max="9734" width="12.140625" customWidth="1"/>
    <col min="9985" max="9985" width="7" customWidth="1"/>
    <col min="9986" max="9986" width="60.42578125" customWidth="1"/>
    <col min="9987" max="9987" width="12.7109375" customWidth="1"/>
    <col min="9988" max="9988" width="10.7109375" customWidth="1"/>
    <col min="9989" max="9989" width="0" hidden="1" customWidth="1"/>
    <col min="9990" max="9990" width="12.140625" customWidth="1"/>
    <col min="10241" max="10241" width="7" customWidth="1"/>
    <col min="10242" max="10242" width="60.42578125" customWidth="1"/>
    <col min="10243" max="10243" width="12.7109375" customWidth="1"/>
    <col min="10244" max="10244" width="10.7109375" customWidth="1"/>
    <col min="10245" max="10245" width="0" hidden="1" customWidth="1"/>
    <col min="10246" max="10246" width="12.140625" customWidth="1"/>
    <col min="10497" max="10497" width="7" customWidth="1"/>
    <col min="10498" max="10498" width="60.42578125" customWidth="1"/>
    <col min="10499" max="10499" width="12.7109375" customWidth="1"/>
    <col min="10500" max="10500" width="10.7109375" customWidth="1"/>
    <col min="10501" max="10501" width="0" hidden="1" customWidth="1"/>
    <col min="10502" max="10502" width="12.140625" customWidth="1"/>
    <col min="10753" max="10753" width="7" customWidth="1"/>
    <col min="10754" max="10754" width="60.42578125" customWidth="1"/>
    <col min="10755" max="10755" width="12.7109375" customWidth="1"/>
    <col min="10756" max="10756" width="10.7109375" customWidth="1"/>
    <col min="10757" max="10757" width="0" hidden="1" customWidth="1"/>
    <col min="10758" max="10758" width="12.140625" customWidth="1"/>
    <col min="11009" max="11009" width="7" customWidth="1"/>
    <col min="11010" max="11010" width="60.42578125" customWidth="1"/>
    <col min="11011" max="11011" width="12.7109375" customWidth="1"/>
    <col min="11012" max="11012" width="10.7109375" customWidth="1"/>
    <col min="11013" max="11013" width="0" hidden="1" customWidth="1"/>
    <col min="11014" max="11014" width="12.140625" customWidth="1"/>
    <col min="11265" max="11265" width="7" customWidth="1"/>
    <col min="11266" max="11266" width="60.42578125" customWidth="1"/>
    <col min="11267" max="11267" width="12.7109375" customWidth="1"/>
    <col min="11268" max="11268" width="10.7109375" customWidth="1"/>
    <col min="11269" max="11269" width="0" hidden="1" customWidth="1"/>
    <col min="11270" max="11270" width="12.140625" customWidth="1"/>
    <col min="11521" max="11521" width="7" customWidth="1"/>
    <col min="11522" max="11522" width="60.42578125" customWidth="1"/>
    <col min="11523" max="11523" width="12.7109375" customWidth="1"/>
    <col min="11524" max="11524" width="10.7109375" customWidth="1"/>
    <col min="11525" max="11525" width="0" hidden="1" customWidth="1"/>
    <col min="11526" max="11526" width="12.140625" customWidth="1"/>
    <col min="11777" max="11777" width="7" customWidth="1"/>
    <col min="11778" max="11778" width="60.42578125" customWidth="1"/>
    <col min="11779" max="11779" width="12.7109375" customWidth="1"/>
    <col min="11780" max="11780" width="10.7109375" customWidth="1"/>
    <col min="11781" max="11781" width="0" hidden="1" customWidth="1"/>
    <col min="11782" max="11782" width="12.140625" customWidth="1"/>
    <col min="12033" max="12033" width="7" customWidth="1"/>
    <col min="12034" max="12034" width="60.42578125" customWidth="1"/>
    <col min="12035" max="12035" width="12.7109375" customWidth="1"/>
    <col min="12036" max="12036" width="10.7109375" customWidth="1"/>
    <col min="12037" max="12037" width="0" hidden="1" customWidth="1"/>
    <col min="12038" max="12038" width="12.140625" customWidth="1"/>
    <col min="12289" max="12289" width="7" customWidth="1"/>
    <col min="12290" max="12290" width="60.42578125" customWidth="1"/>
    <col min="12291" max="12291" width="12.7109375" customWidth="1"/>
    <col min="12292" max="12292" width="10.7109375" customWidth="1"/>
    <col min="12293" max="12293" width="0" hidden="1" customWidth="1"/>
    <col min="12294" max="12294" width="12.140625" customWidth="1"/>
    <col min="12545" max="12545" width="7" customWidth="1"/>
    <col min="12546" max="12546" width="60.42578125" customWidth="1"/>
    <col min="12547" max="12547" width="12.7109375" customWidth="1"/>
    <col min="12548" max="12548" width="10.7109375" customWidth="1"/>
    <col min="12549" max="12549" width="0" hidden="1" customWidth="1"/>
    <col min="12550" max="12550" width="12.140625" customWidth="1"/>
    <col min="12801" max="12801" width="7" customWidth="1"/>
    <col min="12802" max="12802" width="60.42578125" customWidth="1"/>
    <col min="12803" max="12803" width="12.7109375" customWidth="1"/>
    <col min="12804" max="12804" width="10.7109375" customWidth="1"/>
    <col min="12805" max="12805" width="0" hidden="1" customWidth="1"/>
    <col min="12806" max="12806" width="12.140625" customWidth="1"/>
    <col min="13057" max="13057" width="7" customWidth="1"/>
    <col min="13058" max="13058" width="60.42578125" customWidth="1"/>
    <col min="13059" max="13059" width="12.7109375" customWidth="1"/>
    <col min="13060" max="13060" width="10.7109375" customWidth="1"/>
    <col min="13061" max="13061" width="0" hidden="1" customWidth="1"/>
    <col min="13062" max="13062" width="12.140625" customWidth="1"/>
    <col min="13313" max="13313" width="7" customWidth="1"/>
    <col min="13314" max="13314" width="60.42578125" customWidth="1"/>
    <col min="13315" max="13315" width="12.7109375" customWidth="1"/>
    <col min="13316" max="13316" width="10.7109375" customWidth="1"/>
    <col min="13317" max="13317" width="0" hidden="1" customWidth="1"/>
    <col min="13318" max="13318" width="12.140625" customWidth="1"/>
    <col min="13569" max="13569" width="7" customWidth="1"/>
    <col min="13570" max="13570" width="60.42578125" customWidth="1"/>
    <col min="13571" max="13571" width="12.7109375" customWidth="1"/>
    <col min="13572" max="13572" width="10.7109375" customWidth="1"/>
    <col min="13573" max="13573" width="0" hidden="1" customWidth="1"/>
    <col min="13574" max="13574" width="12.140625" customWidth="1"/>
    <col min="13825" max="13825" width="7" customWidth="1"/>
    <col min="13826" max="13826" width="60.42578125" customWidth="1"/>
    <col min="13827" max="13827" width="12.7109375" customWidth="1"/>
    <col min="13828" max="13828" width="10.7109375" customWidth="1"/>
    <col min="13829" max="13829" width="0" hidden="1" customWidth="1"/>
    <col min="13830" max="13830" width="12.140625" customWidth="1"/>
    <col min="14081" max="14081" width="7" customWidth="1"/>
    <col min="14082" max="14082" width="60.42578125" customWidth="1"/>
    <col min="14083" max="14083" width="12.7109375" customWidth="1"/>
    <col min="14084" max="14084" width="10.7109375" customWidth="1"/>
    <col min="14085" max="14085" width="0" hidden="1" customWidth="1"/>
    <col min="14086" max="14086" width="12.140625" customWidth="1"/>
    <col min="14337" max="14337" width="7" customWidth="1"/>
    <col min="14338" max="14338" width="60.42578125" customWidth="1"/>
    <col min="14339" max="14339" width="12.7109375" customWidth="1"/>
    <col min="14340" max="14340" width="10.7109375" customWidth="1"/>
    <col min="14341" max="14341" width="0" hidden="1" customWidth="1"/>
    <col min="14342" max="14342" width="12.140625" customWidth="1"/>
    <col min="14593" max="14593" width="7" customWidth="1"/>
    <col min="14594" max="14594" width="60.42578125" customWidth="1"/>
    <col min="14595" max="14595" width="12.7109375" customWidth="1"/>
    <col min="14596" max="14596" width="10.7109375" customWidth="1"/>
    <col min="14597" max="14597" width="0" hidden="1" customWidth="1"/>
    <col min="14598" max="14598" width="12.140625" customWidth="1"/>
    <col min="14849" max="14849" width="7" customWidth="1"/>
    <col min="14850" max="14850" width="60.42578125" customWidth="1"/>
    <col min="14851" max="14851" width="12.7109375" customWidth="1"/>
    <col min="14852" max="14852" width="10.7109375" customWidth="1"/>
    <col min="14853" max="14853" width="0" hidden="1" customWidth="1"/>
    <col min="14854" max="14854" width="12.140625" customWidth="1"/>
    <col min="15105" max="15105" width="7" customWidth="1"/>
    <col min="15106" max="15106" width="60.42578125" customWidth="1"/>
    <col min="15107" max="15107" width="12.7109375" customWidth="1"/>
    <col min="15108" max="15108" width="10.7109375" customWidth="1"/>
    <col min="15109" max="15109" width="0" hidden="1" customWidth="1"/>
    <col min="15110" max="15110" width="12.140625" customWidth="1"/>
    <col min="15361" max="15361" width="7" customWidth="1"/>
    <col min="15362" max="15362" width="60.42578125" customWidth="1"/>
    <col min="15363" max="15363" width="12.7109375" customWidth="1"/>
    <col min="15364" max="15364" width="10.7109375" customWidth="1"/>
    <col min="15365" max="15365" width="0" hidden="1" customWidth="1"/>
    <col min="15366" max="15366" width="12.140625" customWidth="1"/>
    <col min="15617" max="15617" width="7" customWidth="1"/>
    <col min="15618" max="15618" width="60.42578125" customWidth="1"/>
    <col min="15619" max="15619" width="12.7109375" customWidth="1"/>
    <col min="15620" max="15620" width="10.7109375" customWidth="1"/>
    <col min="15621" max="15621" width="0" hidden="1" customWidth="1"/>
    <col min="15622" max="15622" width="12.140625" customWidth="1"/>
    <col min="15873" max="15873" width="7" customWidth="1"/>
    <col min="15874" max="15874" width="60.42578125" customWidth="1"/>
    <col min="15875" max="15875" width="12.7109375" customWidth="1"/>
    <col min="15876" max="15876" width="10.7109375" customWidth="1"/>
    <col min="15877" max="15877" width="0" hidden="1" customWidth="1"/>
    <col min="15878" max="15878" width="12.140625" customWidth="1"/>
    <col min="16129" max="16129" width="7" customWidth="1"/>
    <col min="16130" max="16130" width="60.42578125" customWidth="1"/>
    <col min="16131" max="16131" width="12.7109375" customWidth="1"/>
    <col min="16132" max="16132" width="10.7109375" customWidth="1"/>
    <col min="16133" max="16133" width="0" hidden="1" customWidth="1"/>
    <col min="16134" max="16134" width="12.140625" customWidth="1"/>
  </cols>
  <sheetData>
    <row r="1" spans="1:9" ht="25.5" x14ac:dyDescent="0.2">
      <c r="A1" s="1" t="s">
        <v>0</v>
      </c>
      <c r="B1" s="2" t="s">
        <v>1</v>
      </c>
      <c r="C1" s="1" t="s">
        <v>310</v>
      </c>
      <c r="D1" s="3" t="s">
        <v>311</v>
      </c>
      <c r="E1" s="4" t="s">
        <v>2</v>
      </c>
      <c r="F1" s="1" t="s">
        <v>312</v>
      </c>
    </row>
    <row r="2" spans="1:9" ht="15.75" x14ac:dyDescent="0.25">
      <c r="A2" s="720" t="s">
        <v>3</v>
      </c>
      <c r="B2" s="721"/>
      <c r="C2" s="721"/>
      <c r="D2" s="721"/>
      <c r="E2" s="721"/>
      <c r="F2" s="722"/>
    </row>
    <row r="3" spans="1:9" x14ac:dyDescent="0.2">
      <c r="A3" s="402">
        <v>1</v>
      </c>
      <c r="B3" s="403" t="s">
        <v>4</v>
      </c>
      <c r="C3" s="404">
        <f>C4+C7+C11+C12</f>
        <v>0</v>
      </c>
      <c r="D3" s="404">
        <f>D4+D7+D11+D12</f>
        <v>0</v>
      </c>
      <c r="E3" s="404">
        <f>E4+E7+E11+E12</f>
        <v>0</v>
      </c>
      <c r="F3" s="404">
        <f>F4+F7+F11+F12</f>
        <v>0</v>
      </c>
      <c r="I3" t="s">
        <v>103</v>
      </c>
    </row>
    <row r="4" spans="1:9" x14ac:dyDescent="0.2">
      <c r="A4" s="5">
        <v>1.1000000000000001</v>
      </c>
      <c r="B4" s="6" t="s">
        <v>5</v>
      </c>
      <c r="C4" s="7">
        <f>C5+C6</f>
        <v>0</v>
      </c>
      <c r="D4" s="7">
        <f>D5+D6</f>
        <v>0</v>
      </c>
      <c r="E4" s="7">
        <f t="shared" ref="E4:F4" si="0">E5+E6</f>
        <v>0</v>
      </c>
      <c r="F4" s="7">
        <f t="shared" si="0"/>
        <v>0</v>
      </c>
    </row>
    <row r="5" spans="1:9" x14ac:dyDescent="0.2">
      <c r="A5" s="5" t="s">
        <v>6</v>
      </c>
      <c r="B5" s="6" t="s">
        <v>7</v>
      </c>
      <c r="C5" s="8">
        <v>0</v>
      </c>
      <c r="D5" s="8">
        <v>0</v>
      </c>
      <c r="E5" s="9"/>
      <c r="F5" s="9">
        <v>0</v>
      </c>
    </row>
    <row r="6" spans="1:9" x14ac:dyDescent="0.2">
      <c r="A6" s="5" t="s">
        <v>8</v>
      </c>
      <c r="B6" s="6" t="s">
        <v>9</v>
      </c>
      <c r="C6" s="8">
        <v>0</v>
      </c>
      <c r="D6" s="8">
        <v>0</v>
      </c>
      <c r="E6" s="9"/>
      <c r="F6" s="9">
        <v>0</v>
      </c>
      <c r="G6" s="10"/>
    </row>
    <row r="7" spans="1:9" x14ac:dyDescent="0.2">
      <c r="A7" s="5">
        <v>1.2</v>
      </c>
      <c r="B7" s="6" t="s">
        <v>10</v>
      </c>
      <c r="C7" s="8">
        <f>C8+C9+C10</f>
        <v>0</v>
      </c>
      <c r="D7" s="8">
        <f>D8+D9+D10</f>
        <v>0</v>
      </c>
      <c r="E7" s="8">
        <f>E8+E9+E10</f>
        <v>0</v>
      </c>
      <c r="F7" s="8">
        <v>0</v>
      </c>
    </row>
    <row r="8" spans="1:9" x14ac:dyDescent="0.2">
      <c r="A8" s="5" t="s">
        <v>11</v>
      </c>
      <c r="B8" s="6" t="s">
        <v>12</v>
      </c>
      <c r="C8" s="8">
        <f>C9+C10</f>
        <v>0</v>
      </c>
      <c r="D8" s="8">
        <f>D9+D10</f>
        <v>0</v>
      </c>
      <c r="E8" s="8">
        <f>E9+E10</f>
        <v>0</v>
      </c>
      <c r="F8" s="8">
        <v>0</v>
      </c>
    </row>
    <row r="9" spans="1:9" x14ac:dyDescent="0.2">
      <c r="A9" s="5" t="s">
        <v>13</v>
      </c>
      <c r="B9" s="6" t="s">
        <v>14</v>
      </c>
      <c r="C9" s="8">
        <v>0</v>
      </c>
      <c r="D9" s="8">
        <v>0</v>
      </c>
      <c r="E9" s="9"/>
      <c r="F9" s="9">
        <v>0</v>
      </c>
    </row>
    <row r="10" spans="1:9" x14ac:dyDescent="0.2">
      <c r="A10" s="5" t="s">
        <v>15</v>
      </c>
      <c r="B10" s="6" t="s">
        <v>16</v>
      </c>
      <c r="C10" s="8">
        <v>0</v>
      </c>
      <c r="D10" s="8">
        <v>0</v>
      </c>
      <c r="E10" s="9"/>
      <c r="F10" s="9">
        <v>0</v>
      </c>
    </row>
    <row r="11" spans="1:9" x14ac:dyDescent="0.2">
      <c r="A11" s="5" t="s">
        <v>17</v>
      </c>
      <c r="B11" s="6" t="s">
        <v>18</v>
      </c>
      <c r="C11" s="11">
        <v>0</v>
      </c>
      <c r="D11" s="11">
        <v>0</v>
      </c>
      <c r="E11" s="9"/>
      <c r="F11" s="11">
        <v>0</v>
      </c>
    </row>
    <row r="12" spans="1:9" x14ac:dyDescent="0.2">
      <c r="A12" s="5" t="s">
        <v>19</v>
      </c>
      <c r="B12" s="6" t="s">
        <v>290</v>
      </c>
      <c r="C12" s="11">
        <v>0</v>
      </c>
      <c r="D12" s="11">
        <v>0</v>
      </c>
      <c r="E12" s="9"/>
      <c r="F12" s="11">
        <v>0</v>
      </c>
    </row>
    <row r="13" spans="1:9" x14ac:dyDescent="0.2">
      <c r="A13" s="405" t="s">
        <v>20</v>
      </c>
      <c r="B13" s="406" t="s">
        <v>21</v>
      </c>
      <c r="C13" s="407">
        <f>C14+C21+C35+C38</f>
        <v>379</v>
      </c>
      <c r="D13" s="407">
        <f>D14+D21+D35+D38</f>
        <v>529</v>
      </c>
      <c r="E13" s="407" t="e">
        <f>E14+E21+E35+E38</f>
        <v>#REF!</v>
      </c>
      <c r="F13" s="407">
        <f>F14+F21+F35+F38</f>
        <v>782</v>
      </c>
    </row>
    <row r="14" spans="1:9" x14ac:dyDescent="0.2">
      <c r="A14" s="16">
        <v>2.1</v>
      </c>
      <c r="B14" s="17" t="s">
        <v>22</v>
      </c>
      <c r="C14" s="19">
        <f>C15+C16+C17+C18+C19+C20</f>
        <v>0</v>
      </c>
      <c r="D14" s="19">
        <f>D15+D16+D17+D18+D19+D20</f>
        <v>0</v>
      </c>
      <c r="E14" s="19">
        <f>E15+E16+E17+E18+E19+E20</f>
        <v>0</v>
      </c>
      <c r="F14" s="19">
        <f>F15+F16+F17+F18+F19+F20</f>
        <v>0</v>
      </c>
    </row>
    <row r="15" spans="1:9" x14ac:dyDescent="0.2">
      <c r="A15" s="5" t="s">
        <v>23</v>
      </c>
      <c r="B15" s="20" t="s">
        <v>275</v>
      </c>
      <c r="C15" s="21">
        <v>0</v>
      </c>
      <c r="D15" s="22">
        <v>0</v>
      </c>
      <c r="E15" s="11"/>
      <c r="F15" s="8">
        <v>0</v>
      </c>
    </row>
    <row r="16" spans="1:9" x14ac:dyDescent="0.2">
      <c r="A16" s="5"/>
      <c r="B16" s="20" t="s">
        <v>24</v>
      </c>
      <c r="C16" s="18">
        <v>0</v>
      </c>
      <c r="D16" s="23">
        <v>0</v>
      </c>
      <c r="E16" s="11"/>
      <c r="F16" s="8">
        <v>0</v>
      </c>
    </row>
    <row r="17" spans="1:6" x14ac:dyDescent="0.2">
      <c r="A17" s="5" t="s">
        <v>25</v>
      </c>
      <c r="B17" s="17" t="s">
        <v>26</v>
      </c>
      <c r="C17" s="19">
        <v>0</v>
      </c>
      <c r="D17" s="19">
        <v>0</v>
      </c>
      <c r="E17" s="19">
        <v>0</v>
      </c>
      <c r="F17" s="19">
        <v>0</v>
      </c>
    </row>
    <row r="18" spans="1:6" ht="15" customHeight="1" x14ac:dyDescent="0.2">
      <c r="A18" s="5" t="s">
        <v>238</v>
      </c>
      <c r="B18" s="18" t="s">
        <v>29</v>
      </c>
      <c r="C18" s="18">
        <v>0</v>
      </c>
      <c r="D18" s="8">
        <v>0</v>
      </c>
      <c r="E18" s="11"/>
      <c r="F18" s="8">
        <v>0</v>
      </c>
    </row>
    <row r="19" spans="1:6" ht="15.75" customHeight="1" x14ac:dyDescent="0.2">
      <c r="A19" s="5" t="s">
        <v>28</v>
      </c>
      <c r="B19" s="17" t="s">
        <v>31</v>
      </c>
      <c r="C19" s="18">
        <v>0</v>
      </c>
      <c r="D19" s="19">
        <v>0</v>
      </c>
      <c r="E19" s="18">
        <v>0</v>
      </c>
      <c r="F19" s="19">
        <v>0</v>
      </c>
    </row>
    <row r="20" spans="1:6" x14ac:dyDescent="0.2">
      <c r="A20" s="26" t="s">
        <v>30</v>
      </c>
      <c r="B20" s="27" t="s">
        <v>33</v>
      </c>
      <c r="C20" s="18">
        <v>0</v>
      </c>
      <c r="D20" s="8">
        <v>0</v>
      </c>
      <c r="E20" s="11"/>
      <c r="F20" s="25">
        <v>0</v>
      </c>
    </row>
    <row r="21" spans="1:6" x14ac:dyDescent="0.2">
      <c r="A21" s="26">
        <v>2.2000000000000002</v>
      </c>
      <c r="B21" s="27" t="s">
        <v>34</v>
      </c>
      <c r="C21" s="19">
        <f>C22+C29+C32</f>
        <v>0</v>
      </c>
      <c r="D21" s="19">
        <f>D22+D29+D32</f>
        <v>0</v>
      </c>
      <c r="E21" s="19" t="e">
        <f t="shared" ref="E21:F21" si="1">E22+E29+E32</f>
        <v>#REF!</v>
      </c>
      <c r="F21" s="19">
        <f t="shared" si="1"/>
        <v>0</v>
      </c>
    </row>
    <row r="22" spans="1:6" x14ac:dyDescent="0.2">
      <c r="A22" s="28" t="s">
        <v>35</v>
      </c>
      <c r="B22" s="17" t="s">
        <v>36</v>
      </c>
      <c r="C22" s="11">
        <f>C23+C24+C25+C26+C27+C28</f>
        <v>0</v>
      </c>
      <c r="D22" s="11">
        <f>D23+D24+D25+D26+D27+D28</f>
        <v>0</v>
      </c>
      <c r="E22" s="11">
        <f>E23+E24+E25+E26+E27+E28</f>
        <v>150000</v>
      </c>
      <c r="F22" s="11">
        <f>F23+F24+F25+F26+F27+F28</f>
        <v>0</v>
      </c>
    </row>
    <row r="23" spans="1:6" x14ac:dyDescent="0.2">
      <c r="A23" s="29" t="s">
        <v>37</v>
      </c>
      <c r="B23" s="30" t="s">
        <v>38</v>
      </c>
      <c r="C23" s="31">
        <v>0</v>
      </c>
      <c r="D23" s="32">
        <v>0</v>
      </c>
      <c r="E23" s="33"/>
      <c r="F23" s="31">
        <v>0</v>
      </c>
    </row>
    <row r="24" spans="1:6" x14ac:dyDescent="0.2">
      <c r="A24" s="29" t="s">
        <v>39</v>
      </c>
      <c r="B24" s="30" t="s">
        <v>40</v>
      </c>
      <c r="C24" s="31">
        <v>0</v>
      </c>
      <c r="D24" s="32">
        <v>0</v>
      </c>
      <c r="E24" s="33"/>
      <c r="F24" s="31">
        <v>0</v>
      </c>
    </row>
    <row r="25" spans="1:6" x14ac:dyDescent="0.2">
      <c r="A25" s="29" t="s">
        <v>41</v>
      </c>
      <c r="B25" s="30" t="s">
        <v>42</v>
      </c>
      <c r="C25" s="31">
        <v>0</v>
      </c>
      <c r="D25" s="32">
        <v>0</v>
      </c>
      <c r="E25" s="33"/>
      <c r="F25" s="31">
        <v>0</v>
      </c>
    </row>
    <row r="26" spans="1:6" x14ac:dyDescent="0.2">
      <c r="A26" s="29" t="s">
        <v>43</v>
      </c>
      <c r="B26" s="30" t="s">
        <v>44</v>
      </c>
      <c r="C26" s="31">
        <v>0</v>
      </c>
      <c r="D26" s="32">
        <v>0</v>
      </c>
      <c r="E26" s="33"/>
      <c r="F26" s="31">
        <v>0</v>
      </c>
    </row>
    <row r="27" spans="1:6" x14ac:dyDescent="0.2">
      <c r="A27" s="29" t="s">
        <v>45</v>
      </c>
      <c r="B27" s="30" t="s">
        <v>46</v>
      </c>
      <c r="C27" s="31">
        <v>0</v>
      </c>
      <c r="D27" s="32">
        <v>0</v>
      </c>
      <c r="E27" s="33"/>
      <c r="F27" s="31">
        <v>0</v>
      </c>
    </row>
    <row r="28" spans="1:6" x14ac:dyDescent="0.2">
      <c r="A28" s="29" t="s">
        <v>47</v>
      </c>
      <c r="B28" s="30" t="s">
        <v>48</v>
      </c>
      <c r="C28" s="31">
        <v>0</v>
      </c>
      <c r="D28" s="31">
        <v>0</v>
      </c>
      <c r="E28" s="31">
        <v>150000</v>
      </c>
      <c r="F28" s="31">
        <v>0</v>
      </c>
    </row>
    <row r="29" spans="1:6" x14ac:dyDescent="0.2">
      <c r="A29" s="28" t="s">
        <v>49</v>
      </c>
      <c r="B29" s="34" t="s">
        <v>50</v>
      </c>
      <c r="C29" s="11">
        <f>C30+C31</f>
        <v>0</v>
      </c>
      <c r="D29" s="11">
        <f>D30+D31</f>
        <v>0</v>
      </c>
      <c r="E29" s="11">
        <f>E30+E31</f>
        <v>0</v>
      </c>
      <c r="F29" s="11">
        <f>F30+F31</f>
        <v>0</v>
      </c>
    </row>
    <row r="30" spans="1:6" x14ac:dyDescent="0.2">
      <c r="A30" s="35" t="s">
        <v>51</v>
      </c>
      <c r="B30" s="24" t="s">
        <v>52</v>
      </c>
      <c r="C30" s="31">
        <v>0</v>
      </c>
      <c r="D30" s="32">
        <v>0</v>
      </c>
      <c r="E30" s="33"/>
      <c r="F30" s="31">
        <v>0</v>
      </c>
    </row>
    <row r="31" spans="1:6" x14ac:dyDescent="0.2">
      <c r="A31" s="35" t="s">
        <v>53</v>
      </c>
      <c r="B31" s="24" t="s">
        <v>54</v>
      </c>
      <c r="C31" s="36">
        <v>0</v>
      </c>
      <c r="D31" s="37">
        <v>0</v>
      </c>
      <c r="E31" s="38"/>
      <c r="F31" s="36">
        <v>0</v>
      </c>
    </row>
    <row r="32" spans="1:6" x14ac:dyDescent="0.2">
      <c r="A32" s="39" t="s">
        <v>55</v>
      </c>
      <c r="B32" s="18" t="s">
        <v>56</v>
      </c>
      <c r="C32" s="40">
        <f>C33+C34</f>
        <v>0</v>
      </c>
      <c r="D32" s="40">
        <f>D33+D34</f>
        <v>0</v>
      </c>
      <c r="E32" s="40" t="e">
        <f>E33+#REF!+E34+#REF!</f>
        <v>#REF!</v>
      </c>
      <c r="F32" s="40">
        <f>F33+F34</f>
        <v>0</v>
      </c>
    </row>
    <row r="33" spans="1:7" x14ac:dyDescent="0.2">
      <c r="A33" s="35" t="s">
        <v>57</v>
      </c>
      <c r="B33" s="24" t="s">
        <v>58</v>
      </c>
      <c r="C33" s="36">
        <v>0</v>
      </c>
      <c r="D33" s="37">
        <v>0</v>
      </c>
      <c r="E33" s="38"/>
      <c r="F33" s="36">
        <v>0</v>
      </c>
    </row>
    <row r="34" spans="1:7" ht="13.5" customHeight="1" x14ac:dyDescent="0.2">
      <c r="A34" s="35" t="s">
        <v>59</v>
      </c>
      <c r="B34" s="24" t="s">
        <v>60</v>
      </c>
      <c r="C34" s="36">
        <v>0</v>
      </c>
      <c r="D34" s="37">
        <v>0</v>
      </c>
      <c r="E34" s="38"/>
      <c r="F34" s="36">
        <v>0</v>
      </c>
    </row>
    <row r="35" spans="1:7" x14ac:dyDescent="0.2">
      <c r="A35" s="41">
        <v>2.2999999999999998</v>
      </c>
      <c r="B35" s="18" t="s">
        <v>61</v>
      </c>
      <c r="C35" s="42">
        <f>C36+C37</f>
        <v>379</v>
      </c>
      <c r="D35" s="42">
        <f>D36+D37</f>
        <v>379</v>
      </c>
      <c r="E35" s="42">
        <f>E36+E37</f>
        <v>0</v>
      </c>
      <c r="F35" s="42">
        <f>F36+F37</f>
        <v>782</v>
      </c>
    </row>
    <row r="36" spans="1:7" x14ac:dyDescent="0.2">
      <c r="A36" s="41" t="s">
        <v>62</v>
      </c>
      <c r="B36" s="20" t="s">
        <v>63</v>
      </c>
      <c r="C36" s="42">
        <v>379</v>
      </c>
      <c r="D36" s="42">
        <v>379</v>
      </c>
      <c r="E36" s="42"/>
      <c r="F36" s="42">
        <v>782</v>
      </c>
      <c r="G36" s="10"/>
    </row>
    <row r="37" spans="1:7" x14ac:dyDescent="0.2">
      <c r="A37" s="41" t="s">
        <v>64</v>
      </c>
      <c r="B37" s="20" t="s">
        <v>276</v>
      </c>
      <c r="C37" s="11">
        <v>0</v>
      </c>
      <c r="D37" s="11">
        <v>0</v>
      </c>
      <c r="E37" s="11"/>
      <c r="F37" s="11">
        <v>0</v>
      </c>
    </row>
    <row r="38" spans="1:7" x14ac:dyDescent="0.2">
      <c r="A38" s="41">
        <v>2.4</v>
      </c>
      <c r="B38" s="20" t="s">
        <v>10</v>
      </c>
      <c r="C38" s="11">
        <f>C39+C40</f>
        <v>0</v>
      </c>
      <c r="D38" s="11">
        <f>D39+D40</f>
        <v>150</v>
      </c>
      <c r="E38" s="11">
        <f>E39+E40</f>
        <v>0</v>
      </c>
      <c r="F38" s="11">
        <f>F39+F40</f>
        <v>0</v>
      </c>
    </row>
    <row r="39" spans="1:7" x14ac:dyDescent="0.2">
      <c r="A39" s="41" t="s">
        <v>65</v>
      </c>
      <c r="B39" s="20" t="s">
        <v>277</v>
      </c>
      <c r="C39" s="11">
        <v>0</v>
      </c>
      <c r="D39" s="11">
        <v>0</v>
      </c>
      <c r="E39" s="11"/>
      <c r="F39" s="11">
        <v>0</v>
      </c>
    </row>
    <row r="40" spans="1:7" x14ac:dyDescent="0.2">
      <c r="A40" s="41" t="s">
        <v>66</v>
      </c>
      <c r="B40" s="20" t="s">
        <v>12</v>
      </c>
      <c r="C40" s="23">
        <v>0</v>
      </c>
      <c r="D40" s="23">
        <v>150</v>
      </c>
      <c r="E40" s="43"/>
      <c r="F40" s="43">
        <v>0</v>
      </c>
    </row>
    <row r="41" spans="1:7" ht="13.5" x14ac:dyDescent="0.25">
      <c r="A41" s="408" t="s">
        <v>68</v>
      </c>
      <c r="B41" s="409" t="s">
        <v>69</v>
      </c>
      <c r="C41" s="410">
        <f>C3+C13</f>
        <v>379</v>
      </c>
      <c r="D41" s="410">
        <f>D3+D13</f>
        <v>529</v>
      </c>
      <c r="E41" s="410" t="e">
        <f>E3+E13</f>
        <v>#REF!</v>
      </c>
      <c r="F41" s="410">
        <f>F3+F13</f>
        <v>782</v>
      </c>
    </row>
    <row r="42" spans="1:7" ht="24.75" customHeight="1" x14ac:dyDescent="0.2">
      <c r="A42" s="1" t="s">
        <v>0</v>
      </c>
      <c r="B42" s="2" t="s">
        <v>1</v>
      </c>
      <c r="C42" s="1" t="s">
        <v>310</v>
      </c>
      <c r="D42" s="3" t="s">
        <v>311</v>
      </c>
      <c r="E42" s="4" t="s">
        <v>2</v>
      </c>
      <c r="F42" s="1" t="s">
        <v>312</v>
      </c>
    </row>
    <row r="43" spans="1:7" ht="15.75" x14ac:dyDescent="0.25">
      <c r="A43" s="723" t="s">
        <v>70</v>
      </c>
      <c r="B43" s="723"/>
      <c r="C43" s="723"/>
      <c r="D43" s="723"/>
      <c r="E43" s="723"/>
      <c r="F43" s="723"/>
    </row>
    <row r="44" spans="1:7" x14ac:dyDescent="0.2">
      <c r="A44" s="411" t="s">
        <v>71</v>
      </c>
      <c r="B44" s="412" t="s">
        <v>72</v>
      </c>
      <c r="C44" s="413">
        <f>C45+C46</f>
        <v>0</v>
      </c>
      <c r="D44" s="413">
        <f>D45+D46</f>
        <v>0</v>
      </c>
      <c r="E44" s="413">
        <f>E45+E46</f>
        <v>0</v>
      </c>
      <c r="F44" s="413">
        <f>F45+F46</f>
        <v>0</v>
      </c>
    </row>
    <row r="45" spans="1:7" x14ac:dyDescent="0.2">
      <c r="A45" s="44">
        <v>1.1000000000000001</v>
      </c>
      <c r="B45" s="18" t="s">
        <v>73</v>
      </c>
      <c r="C45" s="45">
        <v>0</v>
      </c>
      <c r="D45" s="45">
        <v>0</v>
      </c>
      <c r="E45" s="46"/>
      <c r="F45" s="45">
        <v>0</v>
      </c>
    </row>
    <row r="46" spans="1:7" x14ac:dyDescent="0.2">
      <c r="A46" s="41">
        <v>1.2</v>
      </c>
      <c r="B46" s="18" t="s">
        <v>74</v>
      </c>
      <c r="C46" s="11">
        <f>C47+C50+C51</f>
        <v>0</v>
      </c>
      <c r="D46" s="11">
        <v>0</v>
      </c>
      <c r="E46" s="11">
        <f t="shared" ref="E46:F46" si="2">E47+E50+E51</f>
        <v>0</v>
      </c>
      <c r="F46" s="11">
        <f t="shared" si="2"/>
        <v>0</v>
      </c>
    </row>
    <row r="47" spans="1:7" x14ac:dyDescent="0.2">
      <c r="A47" s="41" t="s">
        <v>11</v>
      </c>
      <c r="B47" s="18" t="s">
        <v>75</v>
      </c>
      <c r="C47" s="11">
        <f>C48+C49</f>
        <v>0</v>
      </c>
      <c r="D47" s="11">
        <v>0</v>
      </c>
      <c r="E47" s="11">
        <f>E48+E49</f>
        <v>0</v>
      </c>
      <c r="F47" s="11">
        <f>F48+F49</f>
        <v>0</v>
      </c>
    </row>
    <row r="48" spans="1:7" x14ac:dyDescent="0.2">
      <c r="A48" s="41" t="s">
        <v>13</v>
      </c>
      <c r="B48" s="18" t="s">
        <v>76</v>
      </c>
      <c r="C48" s="11">
        <v>0</v>
      </c>
      <c r="D48" s="11">
        <v>0</v>
      </c>
      <c r="E48" s="9"/>
      <c r="F48" s="11">
        <v>0</v>
      </c>
    </row>
    <row r="49" spans="1:6" x14ac:dyDescent="0.2">
      <c r="A49" s="41" t="s">
        <v>15</v>
      </c>
      <c r="B49" s="18" t="s">
        <v>77</v>
      </c>
      <c r="C49" s="11">
        <v>0</v>
      </c>
      <c r="D49" s="11">
        <v>0</v>
      </c>
      <c r="E49" s="9"/>
      <c r="F49" s="11">
        <v>0</v>
      </c>
    </row>
    <row r="50" spans="1:6" x14ac:dyDescent="0.2">
      <c r="A50" s="41" t="s">
        <v>17</v>
      </c>
      <c r="B50" s="18" t="s">
        <v>78</v>
      </c>
      <c r="C50" s="11">
        <v>0</v>
      </c>
      <c r="D50" s="11">
        <v>0</v>
      </c>
      <c r="E50" s="9"/>
      <c r="F50" s="11">
        <v>0</v>
      </c>
    </row>
    <row r="51" spans="1:6" ht="12.75" customHeight="1" x14ac:dyDescent="0.2">
      <c r="A51" s="47" t="s">
        <v>19</v>
      </c>
      <c r="B51" s="48" t="s">
        <v>79</v>
      </c>
      <c r="C51" s="13">
        <v>0</v>
      </c>
      <c r="D51" s="13">
        <v>0</v>
      </c>
      <c r="E51" s="9"/>
      <c r="F51" s="11">
        <v>0</v>
      </c>
    </row>
    <row r="52" spans="1:6" x14ac:dyDescent="0.2">
      <c r="A52" s="411" t="s">
        <v>20</v>
      </c>
      <c r="B52" s="414" t="s">
        <v>80</v>
      </c>
      <c r="C52" s="65">
        <f>C53+C57</f>
        <v>0</v>
      </c>
      <c r="D52" s="65">
        <f>D53+D57</f>
        <v>0</v>
      </c>
      <c r="E52" s="65" t="e">
        <f>E53+E57</f>
        <v>#REF!</v>
      </c>
      <c r="F52" s="65">
        <f>F53+F57</f>
        <v>0</v>
      </c>
    </row>
    <row r="53" spans="1:6" x14ac:dyDescent="0.2">
      <c r="A53" s="55">
        <v>2.1</v>
      </c>
      <c r="B53" s="6" t="s">
        <v>81</v>
      </c>
      <c r="C53" s="7">
        <f>C54+C55</f>
        <v>0</v>
      </c>
      <c r="D53" s="7">
        <f>D54+D58</f>
        <v>0</v>
      </c>
      <c r="E53" s="7" t="e">
        <f>E54+E58</f>
        <v>#REF!</v>
      </c>
      <c r="F53" s="7">
        <f>F54+F58</f>
        <v>0</v>
      </c>
    </row>
    <row r="54" spans="1:6" x14ac:dyDescent="0.2">
      <c r="A54" s="55" t="s">
        <v>23</v>
      </c>
      <c r="B54" s="6" t="s">
        <v>82</v>
      </c>
      <c r="C54" s="23">
        <v>0</v>
      </c>
      <c r="D54" s="23">
        <v>0</v>
      </c>
      <c r="E54" s="23" t="e">
        <f>#REF!+#REF!+#REF!</f>
        <v>#REF!</v>
      </c>
      <c r="F54" s="23">
        <v>0</v>
      </c>
    </row>
    <row r="55" spans="1:6" ht="12" customHeight="1" x14ac:dyDescent="0.2">
      <c r="A55" s="55" t="s">
        <v>25</v>
      </c>
      <c r="B55" s="6" t="s">
        <v>83</v>
      </c>
      <c r="C55" s="23">
        <f>C56</f>
        <v>0</v>
      </c>
      <c r="D55" s="23">
        <f>D56</f>
        <v>0</v>
      </c>
      <c r="E55" s="23" t="e">
        <f>#REF!+#REF!+#REF!+E56</f>
        <v>#REF!</v>
      </c>
      <c r="F55" s="23">
        <v>0</v>
      </c>
    </row>
    <row r="56" spans="1:6" x14ac:dyDescent="0.2">
      <c r="A56" s="56" t="s">
        <v>278</v>
      </c>
      <c r="B56" s="57" t="s">
        <v>279</v>
      </c>
      <c r="C56" s="23">
        <v>0</v>
      </c>
      <c r="D56" s="23">
        <v>0</v>
      </c>
      <c r="E56" s="43"/>
      <c r="F56" s="9">
        <v>0</v>
      </c>
    </row>
    <row r="57" spans="1:6" x14ac:dyDescent="0.2">
      <c r="A57" s="55" t="s">
        <v>35</v>
      </c>
      <c r="B57" s="6" t="s">
        <v>266</v>
      </c>
      <c r="C57" s="23">
        <v>0</v>
      </c>
      <c r="D57" s="23">
        <v>0</v>
      </c>
      <c r="E57" s="43"/>
      <c r="F57" s="43">
        <v>0</v>
      </c>
    </row>
    <row r="58" spans="1:6" x14ac:dyDescent="0.2">
      <c r="A58" s="55">
        <v>2.2000000000000002</v>
      </c>
      <c r="B58" s="6" t="s">
        <v>85</v>
      </c>
      <c r="C58" s="23">
        <v>0</v>
      </c>
      <c r="D58" s="23">
        <v>0</v>
      </c>
      <c r="E58" s="43"/>
      <c r="F58" s="43">
        <v>0</v>
      </c>
    </row>
    <row r="59" spans="1:6" x14ac:dyDescent="0.2">
      <c r="A59" s="55">
        <v>2.2999999999999998</v>
      </c>
      <c r="B59" s="6" t="s">
        <v>74</v>
      </c>
      <c r="C59" s="23">
        <f>C60+C61</f>
        <v>0</v>
      </c>
      <c r="D59" s="23">
        <f>D60+D61</f>
        <v>0</v>
      </c>
      <c r="E59" s="23">
        <f>E60+E61</f>
        <v>0</v>
      </c>
      <c r="F59" s="23">
        <f>F60+F61</f>
        <v>0</v>
      </c>
    </row>
    <row r="60" spans="1:6" x14ac:dyDescent="0.2">
      <c r="A60" s="56" t="s">
        <v>62</v>
      </c>
      <c r="B60" s="30" t="s">
        <v>267</v>
      </c>
      <c r="C60" s="23">
        <v>0</v>
      </c>
      <c r="D60" s="23">
        <v>0</v>
      </c>
      <c r="E60" s="43"/>
      <c r="F60" s="43">
        <v>0</v>
      </c>
    </row>
    <row r="61" spans="1:6" x14ac:dyDescent="0.2">
      <c r="A61" s="56" t="s">
        <v>64</v>
      </c>
      <c r="B61" s="30" t="s">
        <v>280</v>
      </c>
      <c r="C61" s="23">
        <v>0</v>
      </c>
      <c r="D61" s="8">
        <v>0</v>
      </c>
      <c r="E61" s="9"/>
      <c r="F61" s="9">
        <v>0</v>
      </c>
    </row>
    <row r="62" spans="1:6" ht="13.5" x14ac:dyDescent="0.25">
      <c r="A62" s="415" t="s">
        <v>86</v>
      </c>
      <c r="B62" s="416" t="s">
        <v>87</v>
      </c>
      <c r="C62" s="417">
        <f>C44+C52</f>
        <v>0</v>
      </c>
      <c r="D62" s="417">
        <f>D44+D52</f>
        <v>0</v>
      </c>
      <c r="E62" s="417" t="e">
        <f>E44+E52</f>
        <v>#REF!</v>
      </c>
      <c r="F62" s="417">
        <f>F44+F52</f>
        <v>0</v>
      </c>
    </row>
    <row r="63" spans="1:6" ht="13.5" x14ac:dyDescent="0.25">
      <c r="A63" s="415" t="s">
        <v>88</v>
      </c>
      <c r="B63" s="416" t="s">
        <v>89</v>
      </c>
      <c r="C63" s="418">
        <f>C64+C65</f>
        <v>0</v>
      </c>
      <c r="D63" s="417">
        <f>D64+D65</f>
        <v>0</v>
      </c>
      <c r="E63" s="417">
        <f>E64+E65</f>
        <v>0</v>
      </c>
      <c r="F63" s="417">
        <f>F64+F65</f>
        <v>0</v>
      </c>
    </row>
    <row r="64" spans="1:6" x14ac:dyDescent="0.2">
      <c r="A64" s="60" t="s">
        <v>71</v>
      </c>
      <c r="B64" s="6" t="s">
        <v>90</v>
      </c>
      <c r="C64" s="61">
        <v>0</v>
      </c>
      <c r="D64" s="61">
        <v>0</v>
      </c>
      <c r="E64" s="51"/>
      <c r="F64" s="61">
        <v>0</v>
      </c>
    </row>
    <row r="65" spans="1:7" x14ac:dyDescent="0.2">
      <c r="A65" s="60" t="s">
        <v>20</v>
      </c>
      <c r="B65" s="6" t="s">
        <v>91</v>
      </c>
      <c r="C65" s="61">
        <v>0</v>
      </c>
      <c r="D65" s="61">
        <v>0</v>
      </c>
      <c r="E65" s="51"/>
      <c r="F65" s="61">
        <v>0</v>
      </c>
    </row>
    <row r="66" spans="1:7" x14ac:dyDescent="0.2">
      <c r="A66" s="724" t="s">
        <v>268</v>
      </c>
      <c r="B66" s="724"/>
      <c r="C66" s="438">
        <f>C41+C62+C63</f>
        <v>379</v>
      </c>
      <c r="D66" s="438">
        <f>D41+D62+D63</f>
        <v>529</v>
      </c>
      <c r="E66" s="438" t="e">
        <f>E41+E62+E63</f>
        <v>#REF!</v>
      </c>
      <c r="F66" s="438">
        <f>F41+F62+F63</f>
        <v>782</v>
      </c>
    </row>
    <row r="67" spans="1:7" ht="15.75" x14ac:dyDescent="0.25">
      <c r="A67" s="725" t="s">
        <v>271</v>
      </c>
      <c r="B67" s="725"/>
      <c r="C67" s="725"/>
      <c r="D67" s="725"/>
      <c r="E67" s="725"/>
      <c r="F67" s="725"/>
    </row>
    <row r="68" spans="1:7" x14ac:dyDescent="0.2">
      <c r="A68" s="62">
        <v>1.1000000000000001</v>
      </c>
      <c r="B68" s="6" t="s">
        <v>94</v>
      </c>
      <c r="C68" s="11">
        <v>0</v>
      </c>
      <c r="D68" s="11">
        <v>0</v>
      </c>
      <c r="E68" s="59"/>
      <c r="F68" s="59">
        <v>0</v>
      </c>
    </row>
    <row r="69" spans="1:7" x14ac:dyDescent="0.2">
      <c r="A69" s="41">
        <v>1.2</v>
      </c>
      <c r="B69" s="6" t="s">
        <v>95</v>
      </c>
      <c r="C69" s="23">
        <v>46</v>
      </c>
      <c r="D69" s="23">
        <v>46</v>
      </c>
      <c r="E69" s="9"/>
      <c r="F69" s="8">
        <v>95</v>
      </c>
    </row>
    <row r="70" spans="1:7" x14ac:dyDescent="0.2">
      <c r="A70" s="12">
        <v>2.1</v>
      </c>
      <c r="B70" s="6" t="s">
        <v>96</v>
      </c>
      <c r="C70" s="11">
        <v>0</v>
      </c>
      <c r="D70" s="11">
        <v>0</v>
      </c>
      <c r="E70" s="9"/>
      <c r="F70" s="9">
        <v>0</v>
      </c>
    </row>
    <row r="71" spans="1:7" x14ac:dyDescent="0.2">
      <c r="A71" s="41">
        <v>2.2000000000000002</v>
      </c>
      <c r="B71" s="6" t="s">
        <v>97</v>
      </c>
      <c r="C71" s="23">
        <v>0</v>
      </c>
      <c r="D71" s="8">
        <v>0</v>
      </c>
      <c r="E71" s="63"/>
      <c r="F71" s="63">
        <v>0</v>
      </c>
    </row>
    <row r="72" spans="1:7" ht="13.5" x14ac:dyDescent="0.25">
      <c r="A72" s="726" t="s">
        <v>272</v>
      </c>
      <c r="B72" s="727"/>
      <c r="C72" s="417">
        <f>SUM(C68:C71)</f>
        <v>46</v>
      </c>
      <c r="D72" s="417">
        <f>SUM(D68:D71)</f>
        <v>46</v>
      </c>
      <c r="E72" s="417">
        <f>SUM(E68:E71)</f>
        <v>0</v>
      </c>
      <c r="F72" s="417">
        <f>SUM(F68:F71)</f>
        <v>95</v>
      </c>
    </row>
    <row r="73" spans="1:7" ht="12.75" customHeight="1" x14ac:dyDescent="0.25">
      <c r="A73" s="732" t="s">
        <v>273</v>
      </c>
      <c r="B73" s="732"/>
      <c r="C73" s="732"/>
      <c r="D73" s="732"/>
      <c r="E73" s="732"/>
      <c r="F73" s="732"/>
    </row>
    <row r="74" spans="1:7" x14ac:dyDescent="0.2">
      <c r="A74" s="60"/>
      <c r="B74" s="684" t="s">
        <v>299</v>
      </c>
      <c r="C74" s="23">
        <v>0</v>
      </c>
      <c r="D74" s="8">
        <v>0</v>
      </c>
      <c r="E74" s="9"/>
      <c r="F74" s="7">
        <v>0</v>
      </c>
      <c r="G74" s="64"/>
    </row>
    <row r="75" spans="1:7" x14ac:dyDescent="0.2">
      <c r="A75" s="733" t="s">
        <v>269</v>
      </c>
      <c r="B75" s="734"/>
      <c r="C75" s="65">
        <f>C66+C72+C74</f>
        <v>425</v>
      </c>
      <c r="D75" s="65">
        <f>D66+D72+D74</f>
        <v>575</v>
      </c>
      <c r="E75" s="65" t="e">
        <f>E66+E72+#REF!</f>
        <v>#REF!</v>
      </c>
      <c r="F75" s="65">
        <f>F66+F72+F74</f>
        <v>877</v>
      </c>
    </row>
    <row r="76" spans="1:7" ht="17.25" customHeight="1" x14ac:dyDescent="0.25">
      <c r="A76" s="732"/>
      <c r="B76" s="732"/>
      <c r="C76" s="732"/>
      <c r="D76" s="732"/>
      <c r="E76" s="732"/>
      <c r="F76" s="732"/>
    </row>
    <row r="77" spans="1:7" s="681" customFormat="1" ht="15.75" customHeight="1" x14ac:dyDescent="0.2">
      <c r="A77" s="730" t="s">
        <v>0</v>
      </c>
      <c r="B77" s="728" t="s">
        <v>106</v>
      </c>
      <c r="C77" s="730" t="s">
        <v>307</v>
      </c>
      <c r="D77" s="730" t="s">
        <v>308</v>
      </c>
      <c r="E77" s="680" t="e">
        <v>#REF!</v>
      </c>
      <c r="F77" s="730" t="s">
        <v>309</v>
      </c>
    </row>
    <row r="78" spans="1:7" s="681" customFormat="1" ht="11.25" customHeight="1" x14ac:dyDescent="0.2">
      <c r="A78" s="731"/>
      <c r="B78" s="729"/>
      <c r="C78" s="731"/>
      <c r="D78" s="731"/>
      <c r="E78" s="682" t="s">
        <v>2</v>
      </c>
      <c r="F78" s="731"/>
    </row>
    <row r="79" spans="1:7" ht="15.75" x14ac:dyDescent="0.25">
      <c r="A79" s="740" t="s">
        <v>109</v>
      </c>
      <c r="B79" s="741"/>
      <c r="C79" s="741"/>
      <c r="D79" s="741"/>
      <c r="E79" s="741"/>
      <c r="F79" s="741"/>
    </row>
    <row r="80" spans="1:7" x14ac:dyDescent="0.2">
      <c r="A80" s="420" t="s">
        <v>71</v>
      </c>
      <c r="B80" s="421" t="s">
        <v>110</v>
      </c>
      <c r="C80" s="65">
        <f>C81+C82+C83+C84+C89</f>
        <v>0</v>
      </c>
      <c r="D80" s="65">
        <f>D81+D82+D83+D84+D89</f>
        <v>0</v>
      </c>
      <c r="E80" s="65">
        <f>E81+E82+E83+E84+E89</f>
        <v>0</v>
      </c>
      <c r="F80" s="65">
        <f>F81+F82+F83+F84+F89</f>
        <v>0</v>
      </c>
    </row>
    <row r="81" spans="1:7" x14ac:dyDescent="0.2">
      <c r="A81" s="74">
        <v>1.1000000000000001</v>
      </c>
      <c r="B81" s="75" t="s">
        <v>111</v>
      </c>
      <c r="C81" s="11">
        <v>0</v>
      </c>
      <c r="D81" s="11">
        <v>0</v>
      </c>
      <c r="E81" s="9"/>
      <c r="F81" s="11">
        <v>0</v>
      </c>
    </row>
    <row r="82" spans="1:7" x14ac:dyDescent="0.2">
      <c r="A82" s="74">
        <v>1.2</v>
      </c>
      <c r="B82" s="75" t="s">
        <v>112</v>
      </c>
      <c r="C82" s="11">
        <v>0</v>
      </c>
      <c r="D82" s="11">
        <v>0</v>
      </c>
      <c r="E82" s="9"/>
      <c r="F82" s="11">
        <v>0</v>
      </c>
    </row>
    <row r="83" spans="1:7" x14ac:dyDescent="0.2">
      <c r="A83" s="74">
        <v>1.3</v>
      </c>
      <c r="B83" s="6" t="s">
        <v>113</v>
      </c>
      <c r="C83" s="11">
        <v>0</v>
      </c>
      <c r="D83" s="11">
        <v>0</v>
      </c>
      <c r="E83" s="9"/>
      <c r="F83" s="11">
        <v>0</v>
      </c>
    </row>
    <row r="84" spans="1:7" x14ac:dyDescent="0.2">
      <c r="A84" s="74">
        <v>1.4</v>
      </c>
      <c r="B84" s="6" t="s">
        <v>114</v>
      </c>
      <c r="C84" s="11">
        <v>0</v>
      </c>
      <c r="D84" s="11">
        <v>0</v>
      </c>
      <c r="E84" s="11">
        <f t="shared" ref="E84" si="3">E85+E86+E87+E88</f>
        <v>0</v>
      </c>
      <c r="F84" s="11">
        <v>0</v>
      </c>
    </row>
    <row r="85" spans="1:7" x14ac:dyDescent="0.2">
      <c r="A85" s="74" t="s">
        <v>115</v>
      </c>
      <c r="B85" s="18" t="s">
        <v>116</v>
      </c>
      <c r="C85" s="11">
        <v>0</v>
      </c>
      <c r="D85" s="11">
        <v>0</v>
      </c>
      <c r="E85" s="9"/>
      <c r="F85" s="11">
        <v>0</v>
      </c>
    </row>
    <row r="86" spans="1:7" x14ac:dyDescent="0.2">
      <c r="A86" s="74" t="s">
        <v>117</v>
      </c>
      <c r="B86" s="18" t="s">
        <v>118</v>
      </c>
      <c r="C86" s="11">
        <v>0</v>
      </c>
      <c r="D86" s="11">
        <v>0</v>
      </c>
      <c r="E86" s="9"/>
      <c r="F86" s="11">
        <v>0</v>
      </c>
    </row>
    <row r="87" spans="1:7" x14ac:dyDescent="0.2">
      <c r="A87" s="60" t="s">
        <v>119</v>
      </c>
      <c r="B87" s="18" t="s">
        <v>120</v>
      </c>
      <c r="C87" s="11">
        <v>0</v>
      </c>
      <c r="D87" s="11">
        <v>0</v>
      </c>
      <c r="E87" s="9"/>
      <c r="F87" s="11">
        <v>0</v>
      </c>
      <c r="G87" s="10"/>
    </row>
    <row r="88" spans="1:7" x14ac:dyDescent="0.2">
      <c r="A88" s="60" t="s">
        <v>121</v>
      </c>
      <c r="B88" s="18" t="s">
        <v>122</v>
      </c>
      <c r="C88" s="11">
        <v>0</v>
      </c>
      <c r="D88" s="11">
        <v>0</v>
      </c>
      <c r="E88" s="9"/>
      <c r="F88" s="11">
        <v>0</v>
      </c>
    </row>
    <row r="89" spans="1:7" x14ac:dyDescent="0.2">
      <c r="A89" s="76">
        <v>1.5</v>
      </c>
      <c r="B89" s="77" t="s">
        <v>123</v>
      </c>
      <c r="C89" s="13">
        <v>0</v>
      </c>
      <c r="D89" s="13">
        <v>0</v>
      </c>
      <c r="E89" s="14"/>
      <c r="F89" s="13">
        <v>0</v>
      </c>
    </row>
    <row r="90" spans="1:7" x14ac:dyDescent="0.2">
      <c r="A90" s="422">
        <v>2</v>
      </c>
      <c r="B90" s="423" t="s">
        <v>124</v>
      </c>
      <c r="C90" s="424">
        <f>C91+C100+C101+C102</f>
        <v>425</v>
      </c>
      <c r="D90" s="424">
        <f>D91+D100+D101+D102</f>
        <v>482</v>
      </c>
      <c r="E90" s="424">
        <f>E91+E100+E101+E102</f>
        <v>0</v>
      </c>
      <c r="F90" s="424">
        <f>F91+F100+F101+F102</f>
        <v>877</v>
      </c>
    </row>
    <row r="91" spans="1:7" x14ac:dyDescent="0.2">
      <c r="A91" s="79">
        <v>2.1</v>
      </c>
      <c r="B91" s="80" t="s">
        <v>125</v>
      </c>
      <c r="C91" s="45">
        <f>C92+C93+C94+C95</f>
        <v>400</v>
      </c>
      <c r="D91" s="45">
        <f>D92+D93+D94+D95</f>
        <v>457</v>
      </c>
      <c r="E91" s="45">
        <f>E92+E93+E94+E95</f>
        <v>0</v>
      </c>
      <c r="F91" s="45">
        <f>F92+F93+F94+F95</f>
        <v>800</v>
      </c>
    </row>
    <row r="92" spans="1:7" x14ac:dyDescent="0.2">
      <c r="A92" s="81" t="s">
        <v>23</v>
      </c>
      <c r="B92" s="24" t="s">
        <v>282</v>
      </c>
      <c r="C92" s="82">
        <v>0</v>
      </c>
      <c r="D92" s="82">
        <v>0</v>
      </c>
      <c r="E92" s="31"/>
      <c r="F92" s="31">
        <v>408</v>
      </c>
    </row>
    <row r="93" spans="1:7" x14ac:dyDescent="0.2">
      <c r="A93" s="81" t="s">
        <v>25</v>
      </c>
      <c r="B93" s="24" t="s">
        <v>281</v>
      </c>
      <c r="C93" s="82">
        <v>0</v>
      </c>
      <c r="D93" s="82">
        <v>0</v>
      </c>
      <c r="E93" s="31"/>
      <c r="F93" s="31">
        <v>110</v>
      </c>
    </row>
    <row r="94" spans="1:7" x14ac:dyDescent="0.2">
      <c r="A94" s="81" t="s">
        <v>27</v>
      </c>
      <c r="B94" s="30" t="s">
        <v>283</v>
      </c>
      <c r="C94" s="82">
        <v>300</v>
      </c>
      <c r="D94" s="82">
        <v>357</v>
      </c>
      <c r="E94" s="31"/>
      <c r="F94" s="31">
        <v>259</v>
      </c>
      <c r="G94" s="10"/>
    </row>
    <row r="95" spans="1:7" x14ac:dyDescent="0.2">
      <c r="A95" s="81" t="s">
        <v>28</v>
      </c>
      <c r="B95" s="30" t="s">
        <v>284</v>
      </c>
      <c r="C95" s="82">
        <f>C96+C97+C98+C99</f>
        <v>100</v>
      </c>
      <c r="D95" s="82">
        <f>D96+D97+D98+D99</f>
        <v>100</v>
      </c>
      <c r="E95" s="82">
        <f t="shared" ref="E95:F95" si="4">E96+E97+E98+E99</f>
        <v>0</v>
      </c>
      <c r="F95" s="82">
        <v>23</v>
      </c>
    </row>
    <row r="96" spans="1:7" x14ac:dyDescent="0.2">
      <c r="A96" s="81" t="s">
        <v>126</v>
      </c>
      <c r="B96" s="24" t="s">
        <v>127</v>
      </c>
      <c r="C96" s="82">
        <v>100</v>
      </c>
      <c r="D96" s="82">
        <v>100</v>
      </c>
      <c r="E96" s="31"/>
      <c r="F96" s="31">
        <v>100</v>
      </c>
    </row>
    <row r="97" spans="1:7" x14ac:dyDescent="0.2">
      <c r="A97" s="81" t="s">
        <v>128</v>
      </c>
      <c r="B97" s="24" t="s">
        <v>285</v>
      </c>
      <c r="C97" s="82">
        <v>0</v>
      </c>
      <c r="D97" s="82">
        <v>0</v>
      </c>
      <c r="E97" s="31"/>
      <c r="F97" s="31">
        <v>0</v>
      </c>
    </row>
    <row r="98" spans="1:7" x14ac:dyDescent="0.2">
      <c r="A98" s="81" t="s">
        <v>129</v>
      </c>
      <c r="B98" s="24" t="s">
        <v>291</v>
      </c>
      <c r="C98" s="82">
        <v>0</v>
      </c>
      <c r="D98" s="82">
        <v>0</v>
      </c>
      <c r="E98" s="31"/>
      <c r="F98" s="31">
        <v>0</v>
      </c>
    </row>
    <row r="99" spans="1:7" x14ac:dyDescent="0.2">
      <c r="A99" s="81" t="s">
        <v>130</v>
      </c>
      <c r="B99" s="24" t="s">
        <v>131</v>
      </c>
      <c r="C99" s="82">
        <v>0</v>
      </c>
      <c r="D99" s="82">
        <v>0</v>
      </c>
      <c r="E99" s="31"/>
      <c r="F99" s="31">
        <v>0</v>
      </c>
    </row>
    <row r="100" spans="1:7" x14ac:dyDescent="0.2">
      <c r="A100" s="83">
        <v>2.2000000000000002</v>
      </c>
      <c r="B100" s="18" t="s">
        <v>132</v>
      </c>
      <c r="C100" s="23">
        <v>0</v>
      </c>
      <c r="D100" s="23">
        <v>0</v>
      </c>
      <c r="E100" s="43"/>
      <c r="F100" s="9">
        <v>0</v>
      </c>
      <c r="G100" s="10"/>
    </row>
    <row r="101" spans="1:7" x14ac:dyDescent="0.2">
      <c r="A101" s="83">
        <v>2.2999999999999998</v>
      </c>
      <c r="B101" s="18" t="s">
        <v>286</v>
      </c>
      <c r="C101" s="84">
        <v>25</v>
      </c>
      <c r="D101" s="9">
        <v>25</v>
      </c>
      <c r="E101" s="84"/>
      <c r="F101" s="42">
        <v>77</v>
      </c>
    </row>
    <row r="102" spans="1:7" x14ac:dyDescent="0.2">
      <c r="A102" s="85">
        <v>2.4</v>
      </c>
      <c r="B102" s="48" t="s">
        <v>133</v>
      </c>
      <c r="C102" s="78"/>
      <c r="D102" s="13">
        <v>0</v>
      </c>
      <c r="E102" s="78"/>
      <c r="F102" s="86">
        <v>0</v>
      </c>
    </row>
    <row r="103" spans="1:7" x14ac:dyDescent="0.2">
      <c r="A103" s="425" t="s">
        <v>134</v>
      </c>
      <c r="B103" s="426" t="s">
        <v>135</v>
      </c>
      <c r="C103" s="427"/>
      <c r="D103" s="428">
        <v>0</v>
      </c>
      <c r="E103" s="429"/>
      <c r="F103" s="430">
        <v>0</v>
      </c>
    </row>
    <row r="104" spans="1:7" ht="15" customHeight="1" x14ac:dyDescent="0.25">
      <c r="A104" s="408" t="s">
        <v>138</v>
      </c>
      <c r="B104" s="409" t="s">
        <v>139</v>
      </c>
      <c r="C104" s="410">
        <f>C80+C90+C103</f>
        <v>425</v>
      </c>
      <c r="D104" s="410">
        <f>D80+D90+D103</f>
        <v>482</v>
      </c>
      <c r="E104" s="410">
        <f>E80+E90+E103</f>
        <v>0</v>
      </c>
      <c r="F104" s="410">
        <f>F80+F90+F103</f>
        <v>877</v>
      </c>
    </row>
    <row r="105" spans="1:7" s="683" customFormat="1" ht="18" customHeight="1" x14ac:dyDescent="0.25">
      <c r="A105" s="742" t="s">
        <v>140</v>
      </c>
      <c r="B105" s="743"/>
      <c r="C105" s="743"/>
      <c r="D105" s="743"/>
      <c r="E105" s="743"/>
      <c r="F105" s="743"/>
    </row>
    <row r="106" spans="1:7" x14ac:dyDescent="0.2">
      <c r="A106" s="411">
        <v>1</v>
      </c>
      <c r="B106" s="414" t="s">
        <v>141</v>
      </c>
      <c r="C106" s="407">
        <f>C107+C108</f>
        <v>0</v>
      </c>
      <c r="D106" s="407">
        <f>D107+D108</f>
        <v>0</v>
      </c>
      <c r="E106" s="407">
        <f>E107+E108</f>
        <v>0</v>
      </c>
      <c r="F106" s="407">
        <f>F107+F108</f>
        <v>0</v>
      </c>
    </row>
    <row r="107" spans="1:7" x14ac:dyDescent="0.2">
      <c r="A107" s="74">
        <v>1.1000000000000001</v>
      </c>
      <c r="B107" s="88" t="s">
        <v>142</v>
      </c>
      <c r="C107" s="11">
        <v>0</v>
      </c>
      <c r="D107" s="11">
        <v>0</v>
      </c>
      <c r="E107" s="11"/>
      <c r="F107" s="11">
        <v>0</v>
      </c>
    </row>
    <row r="108" spans="1:7" ht="12" customHeight="1" x14ac:dyDescent="0.2">
      <c r="A108" s="74">
        <v>1.2</v>
      </c>
      <c r="B108" s="88" t="s">
        <v>143</v>
      </c>
      <c r="C108" s="11">
        <v>0</v>
      </c>
      <c r="D108" s="11">
        <v>0</v>
      </c>
      <c r="E108" s="11"/>
      <c r="F108" s="11">
        <v>0</v>
      </c>
    </row>
    <row r="109" spans="1:7" ht="16.5" customHeight="1" x14ac:dyDescent="0.2">
      <c r="A109" s="411" t="s">
        <v>20</v>
      </c>
      <c r="B109" s="414" t="s">
        <v>144</v>
      </c>
      <c r="C109" s="431">
        <f>C110+C113+C114+C117+C118</f>
        <v>0</v>
      </c>
      <c r="D109" s="431">
        <f>D110+D113+D114+D117+D118</f>
        <v>93</v>
      </c>
      <c r="E109" s="431" t="e">
        <f>E110+E113+E114+E117+E118</f>
        <v>#REF!</v>
      </c>
      <c r="F109" s="431">
        <f>F110+F113+F114+F117+F118</f>
        <v>0</v>
      </c>
    </row>
    <row r="110" spans="1:7" x14ac:dyDescent="0.2">
      <c r="A110" s="60">
        <v>2.1</v>
      </c>
      <c r="B110" s="88" t="s">
        <v>145</v>
      </c>
      <c r="C110" s="7">
        <f>C111+C112</f>
        <v>0</v>
      </c>
      <c r="D110" s="7">
        <f>D111+D112</f>
        <v>93</v>
      </c>
      <c r="E110" s="7">
        <f>E111+E112</f>
        <v>0</v>
      </c>
      <c r="F110" s="7">
        <f>F111+F112</f>
        <v>0</v>
      </c>
    </row>
    <row r="111" spans="1:7" x14ac:dyDescent="0.2">
      <c r="A111" s="89" t="s">
        <v>23</v>
      </c>
      <c r="B111" s="24" t="s">
        <v>287</v>
      </c>
      <c r="C111" s="23">
        <v>0</v>
      </c>
      <c r="D111" s="8">
        <v>93</v>
      </c>
      <c r="E111" s="9"/>
      <c r="F111" s="9">
        <v>0</v>
      </c>
    </row>
    <row r="112" spans="1:7" x14ac:dyDescent="0.2">
      <c r="A112" s="89" t="s">
        <v>25</v>
      </c>
      <c r="B112" s="24" t="s">
        <v>288</v>
      </c>
      <c r="C112" s="23">
        <v>0</v>
      </c>
      <c r="D112" s="8">
        <v>0</v>
      </c>
      <c r="E112" s="9"/>
      <c r="F112" s="9">
        <v>0</v>
      </c>
    </row>
    <row r="113" spans="1:6" x14ac:dyDescent="0.2">
      <c r="A113" s="60">
        <v>2.2000000000000002</v>
      </c>
      <c r="B113" s="88" t="s">
        <v>146</v>
      </c>
      <c r="C113" s="23">
        <v>0</v>
      </c>
      <c r="D113" s="23">
        <v>0</v>
      </c>
      <c r="E113" s="23" t="e">
        <f>#REF!+#REF!+#REF!+#REF!</f>
        <v>#REF!</v>
      </c>
      <c r="F113" s="23">
        <v>0</v>
      </c>
    </row>
    <row r="114" spans="1:6" x14ac:dyDescent="0.2">
      <c r="A114" s="44">
        <v>2.2999999999999998</v>
      </c>
      <c r="B114" s="6" t="s">
        <v>147</v>
      </c>
      <c r="C114" s="23">
        <v>0</v>
      </c>
      <c r="D114" s="23">
        <f>D115+D116</f>
        <v>0</v>
      </c>
      <c r="E114" s="23">
        <f>E115+E116</f>
        <v>0</v>
      </c>
      <c r="F114" s="23">
        <f>F115+F116</f>
        <v>0</v>
      </c>
    </row>
    <row r="115" spans="1:6" x14ac:dyDescent="0.2">
      <c r="A115" s="81" t="s">
        <v>62</v>
      </c>
      <c r="B115" s="24" t="s">
        <v>148</v>
      </c>
      <c r="C115" s="23">
        <v>0</v>
      </c>
      <c r="D115" s="8">
        <v>0</v>
      </c>
      <c r="E115" s="9"/>
      <c r="F115" s="31">
        <v>0</v>
      </c>
    </row>
    <row r="116" spans="1:6" x14ac:dyDescent="0.2">
      <c r="A116" s="81" t="s">
        <v>64</v>
      </c>
      <c r="B116" s="24" t="s">
        <v>149</v>
      </c>
      <c r="C116" s="8">
        <v>0</v>
      </c>
      <c r="D116" s="8">
        <v>0</v>
      </c>
      <c r="E116" s="9"/>
      <c r="F116" s="31">
        <v>0</v>
      </c>
    </row>
    <row r="117" spans="1:6" x14ac:dyDescent="0.2">
      <c r="A117" s="44">
        <v>2.4</v>
      </c>
      <c r="B117" s="18" t="s">
        <v>150</v>
      </c>
      <c r="C117" s="8">
        <v>0</v>
      </c>
      <c r="D117" s="8">
        <v>0</v>
      </c>
      <c r="E117" s="9"/>
      <c r="F117" s="9">
        <v>0</v>
      </c>
    </row>
    <row r="118" spans="1:6" x14ac:dyDescent="0.2">
      <c r="A118" s="90" t="s">
        <v>270</v>
      </c>
      <c r="B118" s="48" t="s">
        <v>289</v>
      </c>
      <c r="C118" s="63">
        <v>0</v>
      </c>
      <c r="D118" s="63">
        <v>0</v>
      </c>
      <c r="E118" s="14"/>
      <c r="F118" s="14">
        <v>0</v>
      </c>
    </row>
    <row r="119" spans="1:6" ht="13.5" x14ac:dyDescent="0.25">
      <c r="A119" s="415" t="s">
        <v>86</v>
      </c>
      <c r="B119" s="416" t="s">
        <v>151</v>
      </c>
      <c r="C119" s="432">
        <f>C106+C109</f>
        <v>0</v>
      </c>
      <c r="D119" s="432">
        <f>D106+D109</f>
        <v>93</v>
      </c>
      <c r="E119" s="432" t="e">
        <f>E106+E109</f>
        <v>#REF!</v>
      </c>
      <c r="F119" s="432">
        <f>F106+F109</f>
        <v>0</v>
      </c>
    </row>
    <row r="120" spans="1:6" x14ac:dyDescent="0.2">
      <c r="A120" s="733" t="s">
        <v>152</v>
      </c>
      <c r="B120" s="734"/>
      <c r="C120" s="407">
        <f>C104+C119</f>
        <v>425</v>
      </c>
      <c r="D120" s="407">
        <f>D104+D119</f>
        <v>575</v>
      </c>
      <c r="E120" s="407" t="e">
        <f>E104+E119</f>
        <v>#REF!</v>
      </c>
      <c r="F120" s="407">
        <f>F104+F119</f>
        <v>877</v>
      </c>
    </row>
    <row r="121" spans="1:6" ht="15.75" x14ac:dyDescent="0.25">
      <c r="A121" s="732" t="s">
        <v>153</v>
      </c>
      <c r="B121" s="732"/>
      <c r="C121" s="732"/>
      <c r="D121" s="732"/>
      <c r="E121" s="732"/>
      <c r="F121" s="744"/>
    </row>
    <row r="122" spans="1:6" x14ac:dyDescent="0.2">
      <c r="A122" s="62">
        <v>1.1000000000000001</v>
      </c>
      <c r="B122" s="6" t="s">
        <v>154</v>
      </c>
      <c r="C122" s="11">
        <v>0</v>
      </c>
      <c r="D122" s="59">
        <v>0</v>
      </c>
      <c r="E122" s="91"/>
      <c r="F122" s="59">
        <v>0</v>
      </c>
    </row>
    <row r="123" spans="1:6" x14ac:dyDescent="0.2">
      <c r="A123" s="41">
        <v>1.2</v>
      </c>
      <c r="B123" s="6" t="s">
        <v>155</v>
      </c>
      <c r="C123" s="23">
        <v>0</v>
      </c>
      <c r="D123" s="8">
        <v>0</v>
      </c>
      <c r="E123" s="92"/>
      <c r="F123" s="61">
        <v>0</v>
      </c>
    </row>
    <row r="124" spans="1:6" ht="15.75" customHeight="1" x14ac:dyDescent="0.2">
      <c r="A124" s="41">
        <v>2</v>
      </c>
      <c r="B124" s="6" t="s">
        <v>157</v>
      </c>
      <c r="C124" s="63">
        <v>0</v>
      </c>
      <c r="D124" s="63">
        <v>0</v>
      </c>
      <c r="E124" s="93"/>
      <c r="F124" s="68">
        <v>0</v>
      </c>
    </row>
    <row r="125" spans="1:6" ht="13.5" x14ac:dyDescent="0.25">
      <c r="A125" s="726" t="s">
        <v>158</v>
      </c>
      <c r="B125" s="727"/>
      <c r="C125" s="417">
        <f>SUM(C122:C124)</f>
        <v>0</v>
      </c>
      <c r="D125" s="417">
        <f>SUM(D122:D124)</f>
        <v>0</v>
      </c>
      <c r="E125" s="417">
        <f>SUM(E122:E124)</f>
        <v>0</v>
      </c>
      <c r="F125" s="417">
        <f>SUM(F122:F124)</f>
        <v>0</v>
      </c>
    </row>
    <row r="126" spans="1:6" ht="13.5" customHeight="1" x14ac:dyDescent="0.25">
      <c r="A126" s="732"/>
      <c r="B126" s="732"/>
      <c r="C126" s="732"/>
      <c r="D126" s="732"/>
      <c r="E126" s="732"/>
      <c r="F126" s="732"/>
    </row>
    <row r="127" spans="1:6" ht="15.75" x14ac:dyDescent="0.25">
      <c r="A127" s="725" t="s">
        <v>164</v>
      </c>
      <c r="B127" s="725"/>
      <c r="C127" s="725"/>
      <c r="D127" s="725"/>
      <c r="E127" s="725"/>
      <c r="F127" s="725"/>
    </row>
    <row r="128" spans="1:6" ht="13.5" x14ac:dyDescent="0.25">
      <c r="A128" s="433"/>
      <c r="B128" s="434" t="s">
        <v>165</v>
      </c>
      <c r="C128" s="419">
        <v>0</v>
      </c>
      <c r="D128" s="419">
        <v>0</v>
      </c>
      <c r="E128" s="435"/>
      <c r="F128" s="419">
        <v>0</v>
      </c>
    </row>
    <row r="129" spans="1:6" ht="13.5" x14ac:dyDescent="0.25">
      <c r="A129" s="726" t="s">
        <v>166</v>
      </c>
      <c r="B129" s="727"/>
      <c r="C129" s="417">
        <f>SUM(C128)</f>
        <v>0</v>
      </c>
      <c r="D129" s="417">
        <f>SUM(D128)</f>
        <v>0</v>
      </c>
      <c r="E129" s="417">
        <f>SUM(E128)</f>
        <v>0</v>
      </c>
      <c r="F129" s="417">
        <f>SUM(F128)</f>
        <v>0</v>
      </c>
    </row>
    <row r="130" spans="1:6" x14ac:dyDescent="0.2">
      <c r="A130" s="72"/>
      <c r="B130" s="72"/>
      <c r="C130" s="94"/>
      <c r="D130" s="87"/>
      <c r="E130" s="87"/>
      <c r="F130" s="87"/>
    </row>
    <row r="131" spans="1:6" ht="13.5" x14ac:dyDescent="0.25">
      <c r="A131" s="726" t="s">
        <v>167</v>
      </c>
      <c r="B131" s="739"/>
      <c r="C131" s="436">
        <f>C120+C125+C129</f>
        <v>425</v>
      </c>
      <c r="D131" s="436">
        <f>D120+D125+D129</f>
        <v>575</v>
      </c>
      <c r="E131" s="436" t="e">
        <f>E120+E125+E129</f>
        <v>#REF!</v>
      </c>
      <c r="F131" s="436">
        <f>F120+F125+F129</f>
        <v>877</v>
      </c>
    </row>
    <row r="132" spans="1:6" x14ac:dyDescent="0.2">
      <c r="A132" s="95"/>
      <c r="B132" s="95"/>
      <c r="C132" s="96"/>
      <c r="D132" s="96"/>
      <c r="E132" s="96"/>
      <c r="F132" s="96"/>
    </row>
    <row r="133" spans="1:6" ht="15.75" hidden="1" x14ac:dyDescent="0.25">
      <c r="A133" s="732" t="s">
        <v>168</v>
      </c>
      <c r="B133" s="732"/>
      <c r="C133" s="732"/>
      <c r="D133" s="732"/>
      <c r="E133" s="732"/>
      <c r="F133" s="732"/>
    </row>
    <row r="134" spans="1:6" hidden="1" x14ac:dyDescent="0.2">
      <c r="A134" s="58"/>
      <c r="B134" s="66" t="s">
        <v>169</v>
      </c>
      <c r="C134" s="59">
        <v>6229</v>
      </c>
      <c r="D134" s="59">
        <v>6240</v>
      </c>
      <c r="E134" s="59"/>
      <c r="F134" s="59"/>
    </row>
    <row r="135" spans="1:6" hidden="1" x14ac:dyDescent="0.2">
      <c r="A135" s="49"/>
      <c r="B135" s="67" t="s">
        <v>170</v>
      </c>
      <c r="C135" s="68">
        <v>1934136</v>
      </c>
      <c r="D135" s="68">
        <v>421401</v>
      </c>
      <c r="E135" s="68"/>
      <c r="F135" s="68"/>
    </row>
    <row r="136" spans="1:6" hidden="1" x14ac:dyDescent="0.2">
      <c r="A136" s="735" t="s">
        <v>171</v>
      </c>
      <c r="B136" s="736"/>
      <c r="C136" s="54">
        <v>1940365</v>
      </c>
      <c r="D136" s="54">
        <v>427641</v>
      </c>
      <c r="E136" s="54">
        <v>0</v>
      </c>
      <c r="F136" s="54">
        <v>0</v>
      </c>
    </row>
    <row r="137" spans="1:6" hidden="1" x14ac:dyDescent="0.2">
      <c r="A137" s="401"/>
      <c r="B137" s="69" t="s">
        <v>158</v>
      </c>
      <c r="C137" s="54">
        <v>1726</v>
      </c>
      <c r="D137" s="54">
        <v>2613</v>
      </c>
      <c r="E137" s="54"/>
      <c r="F137" s="54"/>
    </row>
    <row r="138" spans="1:6" hidden="1" x14ac:dyDescent="0.2">
      <c r="A138" s="70"/>
      <c r="B138" s="71" t="s">
        <v>172</v>
      </c>
      <c r="C138" s="68">
        <v>1942091</v>
      </c>
      <c r="D138" s="68">
        <v>430254</v>
      </c>
      <c r="E138" s="68">
        <v>0</v>
      </c>
      <c r="F138" s="68">
        <v>0</v>
      </c>
    </row>
    <row r="139" spans="1:6" hidden="1" x14ac:dyDescent="0.2">
      <c r="A139" s="737" t="s">
        <v>173</v>
      </c>
      <c r="B139" s="738"/>
      <c r="C139" s="54">
        <v>17160921</v>
      </c>
      <c r="D139" s="54">
        <v>21180670</v>
      </c>
      <c r="E139" s="54" t="e">
        <v>#REF!</v>
      </c>
      <c r="F139" s="54">
        <v>11695338</v>
      </c>
    </row>
    <row r="140" spans="1:6" x14ac:dyDescent="0.2">
      <c r="A140" s="72"/>
      <c r="B140" s="72"/>
      <c r="C140" s="94"/>
      <c r="D140" s="87"/>
      <c r="E140" s="87"/>
      <c r="F140" s="87"/>
    </row>
    <row r="141" spans="1:6" x14ac:dyDescent="0.2">
      <c r="A141" s="97"/>
      <c r="B141" s="97"/>
      <c r="C141" s="52"/>
      <c r="D141" s="52"/>
      <c r="E141" s="52"/>
      <c r="F141" s="52"/>
    </row>
    <row r="142" spans="1:6" x14ac:dyDescent="0.2">
      <c r="A142" s="50"/>
      <c r="B142" s="50"/>
      <c r="C142" s="50"/>
      <c r="D142" s="98"/>
      <c r="E142" s="52"/>
      <c r="F142" s="99"/>
    </row>
    <row r="143" spans="1:6" x14ac:dyDescent="0.2">
      <c r="A143" s="50"/>
      <c r="B143" s="50"/>
      <c r="C143" s="50"/>
      <c r="D143" s="98"/>
      <c r="E143" s="52"/>
      <c r="F143" s="99"/>
    </row>
    <row r="144" spans="1:6" x14ac:dyDescent="0.2">
      <c r="A144" s="100"/>
      <c r="B144" s="72"/>
      <c r="C144" s="72"/>
      <c r="D144" s="72"/>
      <c r="E144" s="72"/>
      <c r="F144" s="72"/>
    </row>
    <row r="145" spans="1:6" x14ac:dyDescent="0.2">
      <c r="A145" s="101"/>
    </row>
    <row r="146" spans="1:6" x14ac:dyDescent="0.2">
      <c r="A146" s="101"/>
    </row>
    <row r="149" spans="1:6" ht="15.75" x14ac:dyDescent="0.25">
      <c r="B149" s="102"/>
      <c r="D149" s="103"/>
      <c r="F149" s="64"/>
    </row>
    <row r="150" spans="1:6" ht="15.75" x14ac:dyDescent="0.25">
      <c r="B150" s="104"/>
      <c r="F150" s="64"/>
    </row>
    <row r="151" spans="1:6" ht="15.75" x14ac:dyDescent="0.25">
      <c r="B151" s="102"/>
      <c r="F151" s="64"/>
    </row>
    <row r="152" spans="1:6" ht="15.75" x14ac:dyDescent="0.25">
      <c r="B152" s="102"/>
    </row>
    <row r="153" spans="1:6" ht="15.75" x14ac:dyDescent="0.25">
      <c r="B153" s="102"/>
    </row>
    <row r="154" spans="1:6" ht="15.75" x14ac:dyDescent="0.25">
      <c r="B154" s="102"/>
      <c r="F154" s="64"/>
    </row>
    <row r="155" spans="1:6" ht="15.75" x14ac:dyDescent="0.25">
      <c r="B155" s="102"/>
      <c r="F155" s="64"/>
    </row>
    <row r="156" spans="1:6" ht="15.75" x14ac:dyDescent="0.25">
      <c r="B156" s="102"/>
    </row>
    <row r="157" spans="1:6" ht="15.75" x14ac:dyDescent="0.25">
      <c r="B157" s="102"/>
    </row>
    <row r="158" spans="1:6" ht="15.75" x14ac:dyDescent="0.25">
      <c r="B158" s="105"/>
    </row>
    <row r="159" spans="1:6" ht="15.75" x14ac:dyDescent="0.25">
      <c r="B159" s="105"/>
    </row>
    <row r="160" spans="1:6" ht="15.75" x14ac:dyDescent="0.25">
      <c r="B160" s="105"/>
    </row>
    <row r="161" spans="2:6" ht="15.75" x14ac:dyDescent="0.25">
      <c r="B161" s="106"/>
    </row>
    <row r="162" spans="2:6" ht="15.75" x14ac:dyDescent="0.25">
      <c r="B162" s="104"/>
      <c r="F162" s="64"/>
    </row>
    <row r="163" spans="2:6" ht="15.75" x14ac:dyDescent="0.25">
      <c r="B163" s="104"/>
      <c r="F163" s="64"/>
    </row>
    <row r="164" spans="2:6" ht="15.75" x14ac:dyDescent="0.25">
      <c r="B164" s="104"/>
      <c r="F164" s="64"/>
    </row>
    <row r="165" spans="2:6" ht="15.75" x14ac:dyDescent="0.25">
      <c r="B165" s="104"/>
    </row>
    <row r="166" spans="2:6" ht="15.75" x14ac:dyDescent="0.25">
      <c r="B166" s="107"/>
      <c r="F166" s="64"/>
    </row>
    <row r="167" spans="2:6" ht="15.75" x14ac:dyDescent="0.25">
      <c r="B167" s="107"/>
      <c r="F167" s="64"/>
    </row>
    <row r="168" spans="2:6" ht="15.75" x14ac:dyDescent="0.25">
      <c r="B168" s="107"/>
      <c r="F168" s="64"/>
    </row>
    <row r="169" spans="2:6" ht="15.75" x14ac:dyDescent="0.25">
      <c r="B169" s="107"/>
      <c r="F169" s="64"/>
    </row>
    <row r="170" spans="2:6" ht="15.75" x14ac:dyDescent="0.25">
      <c r="B170" s="107"/>
      <c r="F170" s="64"/>
    </row>
    <row r="171" spans="2:6" ht="15.75" x14ac:dyDescent="0.25">
      <c r="B171" s="107"/>
    </row>
    <row r="172" spans="2:6" ht="15.75" x14ac:dyDescent="0.25">
      <c r="B172" s="107"/>
    </row>
    <row r="173" spans="2:6" ht="15.75" x14ac:dyDescent="0.25">
      <c r="B173" s="107"/>
      <c r="F173" s="64"/>
    </row>
    <row r="174" spans="2:6" ht="15.75" x14ac:dyDescent="0.25">
      <c r="B174" s="102"/>
      <c r="F174" s="64"/>
    </row>
    <row r="175" spans="2:6" ht="15.75" x14ac:dyDescent="0.25">
      <c r="B175" s="102"/>
      <c r="F175" s="64"/>
    </row>
    <row r="176" spans="2:6" ht="15.75" x14ac:dyDescent="0.25">
      <c r="B176" s="106"/>
    </row>
    <row r="177" spans="2:6" ht="15.75" x14ac:dyDescent="0.25">
      <c r="B177" s="106"/>
    </row>
    <row r="178" spans="2:6" ht="15.75" x14ac:dyDescent="0.25">
      <c r="B178" s="106"/>
    </row>
    <row r="179" spans="2:6" ht="15.75" x14ac:dyDescent="0.25">
      <c r="B179" s="102"/>
    </row>
    <row r="180" spans="2:6" ht="15.75" x14ac:dyDescent="0.25">
      <c r="B180" s="102"/>
    </row>
    <row r="181" spans="2:6" ht="15.75" x14ac:dyDescent="0.25">
      <c r="B181" s="108"/>
      <c r="F181" s="64"/>
    </row>
    <row r="182" spans="2:6" ht="15.75" x14ac:dyDescent="0.25">
      <c r="B182" s="108"/>
      <c r="F182" s="64"/>
    </row>
    <row r="183" spans="2:6" ht="15.75" x14ac:dyDescent="0.25">
      <c r="B183" s="108"/>
      <c r="F183" s="64"/>
    </row>
    <row r="184" spans="2:6" ht="15.75" x14ac:dyDescent="0.25">
      <c r="B184" s="109"/>
      <c r="F184" s="64"/>
    </row>
    <row r="185" spans="2:6" ht="15.75" x14ac:dyDescent="0.25">
      <c r="B185" s="109"/>
      <c r="F185" s="64"/>
    </row>
    <row r="186" spans="2:6" ht="15.75" x14ac:dyDescent="0.25">
      <c r="B186" s="109"/>
    </row>
    <row r="187" spans="2:6" ht="15.75" x14ac:dyDescent="0.25">
      <c r="B187" s="109"/>
    </row>
    <row r="188" spans="2:6" ht="15.75" x14ac:dyDescent="0.25">
      <c r="B188" s="106"/>
    </row>
    <row r="189" spans="2:6" ht="15.75" x14ac:dyDescent="0.25">
      <c r="B189" s="106"/>
    </row>
    <row r="190" spans="2:6" ht="15.75" x14ac:dyDescent="0.25">
      <c r="B190" s="106"/>
    </row>
    <row r="191" spans="2:6" ht="15.75" x14ac:dyDescent="0.25">
      <c r="B191" s="106"/>
      <c r="F191" s="64"/>
    </row>
  </sheetData>
  <mergeCells count="25">
    <mergeCell ref="A126:F126"/>
    <mergeCell ref="A79:F79"/>
    <mergeCell ref="A105:F105"/>
    <mergeCell ref="A120:B120"/>
    <mergeCell ref="A121:F121"/>
    <mergeCell ref="A125:B125"/>
    <mergeCell ref="A133:F133"/>
    <mergeCell ref="A136:B136"/>
    <mergeCell ref="A139:B139"/>
    <mergeCell ref="A127:F127"/>
    <mergeCell ref="A129:B129"/>
    <mergeCell ref="A131:B131"/>
    <mergeCell ref="B77:B78"/>
    <mergeCell ref="A77:A78"/>
    <mergeCell ref="C77:C78"/>
    <mergeCell ref="D77:D78"/>
    <mergeCell ref="A73:F73"/>
    <mergeCell ref="A75:B75"/>
    <mergeCell ref="A76:F76"/>
    <mergeCell ref="F77:F78"/>
    <mergeCell ref="A2:F2"/>
    <mergeCell ref="A43:F43"/>
    <mergeCell ref="A66:B66"/>
    <mergeCell ref="A67:F67"/>
    <mergeCell ref="A72:B72"/>
  </mergeCells>
  <printOptions horizontalCentered="1" headings="1"/>
  <pageMargins left="0.98425196850393704" right="0.98425196850393704" top="0.98425196850393704" bottom="0.98425196850393704" header="0.51181102362204722" footer="0.51181102362204722"/>
  <pageSetup paperSize="9" scale="80" orientation="landscape" blackAndWhite="1" horizontalDpi="300" verticalDpi="300" r:id="rId1"/>
  <headerFooter scaleWithDoc="0" alignWithMargins="0">
    <oddHeader>&amp;L&amp;8 1. melléklet &amp;CSimontornya Város Roma Nemzetiségi Önkormányzata 2015. évi bevétel - kiadás mérlege</oddHeader>
    <oddFooter>&amp;L&amp;"Times New Roman CE,Normál"&amp;D/&amp;T</oddFooter>
  </headerFooter>
  <rowBreaks count="2" manualBreakCount="2">
    <brk id="41" max="5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49"/>
  <sheetViews>
    <sheetView topLeftCell="B4" zoomScaleNormal="100" workbookViewId="0">
      <selection activeCell="K23" sqref="K23"/>
    </sheetView>
  </sheetViews>
  <sheetFormatPr defaultRowHeight="12.75" x14ac:dyDescent="0.2"/>
  <cols>
    <col min="1" max="1" width="42.85546875" customWidth="1"/>
    <col min="2" max="2" width="10" customWidth="1"/>
    <col min="3" max="3" width="10.7109375" bestFit="1" customWidth="1"/>
    <col min="4" max="4" width="10" customWidth="1"/>
    <col min="5" max="5" width="1.28515625" customWidth="1"/>
    <col min="6" max="6" width="47.28515625" customWidth="1"/>
    <col min="7" max="7" width="10" customWidth="1"/>
    <col min="8" max="8" width="9.85546875" customWidth="1"/>
    <col min="9" max="9" width="11" customWidth="1"/>
    <col min="10" max="10" width="1.28515625" customWidth="1"/>
    <col min="11" max="11" width="37.85546875" customWidth="1"/>
    <col min="12" max="12" width="10.42578125" bestFit="1" customWidth="1"/>
    <col min="13" max="13" width="10.5703125" bestFit="1" customWidth="1"/>
    <col min="14" max="14" width="10.7109375" customWidth="1"/>
  </cols>
  <sheetData>
    <row r="1" spans="1:14" ht="15" x14ac:dyDescent="0.25">
      <c r="A1" s="110"/>
      <c r="B1" s="111"/>
      <c r="C1" s="112"/>
      <c r="D1" s="112"/>
      <c r="E1" s="113"/>
      <c r="F1" s="669"/>
      <c r="G1" s="642"/>
      <c r="H1" s="643"/>
      <c r="I1" s="643"/>
      <c r="J1" s="644"/>
      <c r="K1" s="670"/>
      <c r="L1" s="642"/>
      <c r="M1" s="643"/>
      <c r="N1" s="646"/>
    </row>
    <row r="2" spans="1:14" ht="15" x14ac:dyDescent="0.25">
      <c r="A2" s="114"/>
      <c r="B2" s="745" t="s">
        <v>174</v>
      </c>
      <c r="C2" s="746"/>
      <c r="D2" s="746"/>
      <c r="E2" s="113"/>
      <c r="F2" s="671"/>
      <c r="G2" s="745" t="s">
        <v>174</v>
      </c>
      <c r="H2" s="746"/>
      <c r="I2" s="746"/>
      <c r="J2" s="136"/>
      <c r="K2" s="114"/>
      <c r="L2" s="745" t="s">
        <v>174</v>
      </c>
      <c r="M2" s="746"/>
      <c r="N2" s="747"/>
    </row>
    <row r="3" spans="1:14" ht="15" x14ac:dyDescent="0.25">
      <c r="A3" s="115" t="s">
        <v>175</v>
      </c>
      <c r="B3" s="116" t="s">
        <v>177</v>
      </c>
      <c r="C3" s="117" t="s">
        <v>177</v>
      </c>
      <c r="D3" s="117" t="s">
        <v>306</v>
      </c>
      <c r="E3" s="113"/>
      <c r="F3" s="648" t="s">
        <v>178</v>
      </c>
      <c r="G3" s="116" t="s">
        <v>177</v>
      </c>
      <c r="H3" s="116" t="s">
        <v>177</v>
      </c>
      <c r="I3" s="117" t="s">
        <v>306</v>
      </c>
      <c r="J3" s="136"/>
      <c r="K3" s="118" t="s">
        <v>179</v>
      </c>
      <c r="L3" s="116" t="s">
        <v>177</v>
      </c>
      <c r="M3" s="116" t="s">
        <v>177</v>
      </c>
      <c r="N3" s="649" t="s">
        <v>306</v>
      </c>
    </row>
    <row r="4" spans="1:14" ht="15" x14ac:dyDescent="0.25">
      <c r="A4" s="114"/>
      <c r="B4" s="116" t="s">
        <v>180</v>
      </c>
      <c r="C4" s="121" t="s">
        <v>181</v>
      </c>
      <c r="D4" s="117" t="s">
        <v>108</v>
      </c>
      <c r="E4" s="113"/>
      <c r="F4" s="647"/>
      <c r="G4" s="116" t="s">
        <v>180</v>
      </c>
      <c r="H4" s="119" t="s">
        <v>181</v>
      </c>
      <c r="I4" s="121" t="s">
        <v>108</v>
      </c>
      <c r="J4" s="136"/>
      <c r="K4" s="120"/>
      <c r="L4" s="116" t="s">
        <v>180</v>
      </c>
      <c r="M4" s="119" t="s">
        <v>181</v>
      </c>
      <c r="N4" s="650" t="s">
        <v>108</v>
      </c>
    </row>
    <row r="5" spans="1:14" ht="15" x14ac:dyDescent="0.25">
      <c r="A5" s="122"/>
      <c r="B5" s="123" t="s">
        <v>182</v>
      </c>
      <c r="C5" s="121" t="s">
        <v>182</v>
      </c>
      <c r="D5" s="123" t="s">
        <v>182</v>
      </c>
      <c r="E5" s="113"/>
      <c r="F5" s="651"/>
      <c r="G5" s="123" t="s">
        <v>182</v>
      </c>
      <c r="H5" s="119" t="s">
        <v>182</v>
      </c>
      <c r="I5" s="121" t="s">
        <v>182</v>
      </c>
      <c r="J5" s="136"/>
      <c r="K5" s="124"/>
      <c r="L5" s="123" t="s">
        <v>182</v>
      </c>
      <c r="M5" s="119" t="s">
        <v>182</v>
      </c>
      <c r="N5" s="650" t="s">
        <v>182</v>
      </c>
    </row>
    <row r="6" spans="1:14" x14ac:dyDescent="0.2">
      <c r="A6" s="7" t="s">
        <v>183</v>
      </c>
      <c r="B6" s="45">
        <v>0</v>
      </c>
      <c r="C6" s="45">
        <v>0</v>
      </c>
      <c r="D6" s="45">
        <v>0</v>
      </c>
      <c r="E6" s="73"/>
      <c r="F6" s="672" t="s">
        <v>184</v>
      </c>
      <c r="G6" s="45">
        <v>0</v>
      </c>
      <c r="H6" s="45">
        <v>0</v>
      </c>
      <c r="I6" s="45">
        <v>0</v>
      </c>
      <c r="J6" s="99"/>
      <c r="K6" s="45" t="s">
        <v>185</v>
      </c>
      <c r="L6" s="45">
        <f>B6+G6</f>
        <v>0</v>
      </c>
      <c r="M6" s="45">
        <f>C6+H6</f>
        <v>0</v>
      </c>
      <c r="N6" s="653">
        <f>D6+I6</f>
        <v>0</v>
      </c>
    </row>
    <row r="7" spans="1:14" x14ac:dyDescent="0.2">
      <c r="A7" s="53" t="s">
        <v>186</v>
      </c>
      <c r="B7" s="15">
        <v>0</v>
      </c>
      <c r="C7" s="15">
        <v>0</v>
      </c>
      <c r="D7" s="15">
        <v>0</v>
      </c>
      <c r="E7" s="73"/>
      <c r="F7" s="654" t="s">
        <v>187</v>
      </c>
      <c r="G7" s="15">
        <v>0</v>
      </c>
      <c r="H7" s="15">
        <v>0</v>
      </c>
      <c r="I7" s="15">
        <v>0</v>
      </c>
      <c r="J7" s="99"/>
      <c r="K7" s="53" t="s">
        <v>188</v>
      </c>
      <c r="L7" s="45">
        <f t="shared" ref="L7:N11" si="0">B7+G7</f>
        <v>0</v>
      </c>
      <c r="M7" s="45">
        <f t="shared" si="0"/>
        <v>0</v>
      </c>
      <c r="N7" s="653">
        <f t="shared" si="0"/>
        <v>0</v>
      </c>
    </row>
    <row r="8" spans="1:14" x14ac:dyDescent="0.2">
      <c r="A8" s="126" t="s">
        <v>189</v>
      </c>
      <c r="B8" s="15">
        <v>379</v>
      </c>
      <c r="C8" s="15">
        <v>529</v>
      </c>
      <c r="D8" s="15">
        <v>782</v>
      </c>
      <c r="E8" s="99"/>
      <c r="F8" s="652" t="s">
        <v>190</v>
      </c>
      <c r="G8" s="15">
        <v>0</v>
      </c>
      <c r="H8" s="15">
        <v>0</v>
      </c>
      <c r="I8" s="15">
        <v>0</v>
      </c>
      <c r="J8" s="99"/>
      <c r="K8" s="15" t="s">
        <v>191</v>
      </c>
      <c r="L8" s="15">
        <f t="shared" si="0"/>
        <v>379</v>
      </c>
      <c r="M8" s="15">
        <f t="shared" si="0"/>
        <v>529</v>
      </c>
      <c r="N8" s="655">
        <f t="shared" si="0"/>
        <v>782</v>
      </c>
    </row>
    <row r="9" spans="1:14" x14ac:dyDescent="0.2">
      <c r="A9" s="126" t="s">
        <v>89</v>
      </c>
      <c r="B9" s="15">
        <v>0</v>
      </c>
      <c r="C9" s="15">
        <v>0</v>
      </c>
      <c r="D9" s="15">
        <v>0</v>
      </c>
      <c r="E9" s="99"/>
      <c r="F9" s="652" t="s">
        <v>89</v>
      </c>
      <c r="G9" s="15">
        <v>0</v>
      </c>
      <c r="H9" s="15">
        <v>0</v>
      </c>
      <c r="I9" s="15">
        <v>0</v>
      </c>
      <c r="J9" s="99"/>
      <c r="K9" s="126" t="s">
        <v>89</v>
      </c>
      <c r="L9" s="15">
        <f t="shared" si="0"/>
        <v>0</v>
      </c>
      <c r="M9" s="15">
        <f t="shared" si="0"/>
        <v>0</v>
      </c>
      <c r="N9" s="655">
        <f t="shared" si="0"/>
        <v>0</v>
      </c>
    </row>
    <row r="10" spans="1:14" x14ac:dyDescent="0.2">
      <c r="A10" s="53" t="s">
        <v>192</v>
      </c>
      <c r="B10" s="15">
        <v>46</v>
      </c>
      <c r="C10" s="15">
        <v>46</v>
      </c>
      <c r="D10" s="15">
        <v>95</v>
      </c>
      <c r="E10" s="99"/>
      <c r="F10" s="654" t="s">
        <v>192</v>
      </c>
      <c r="G10" s="15">
        <v>0</v>
      </c>
      <c r="H10" s="15">
        <v>0</v>
      </c>
      <c r="I10" s="15">
        <v>0</v>
      </c>
      <c r="J10" s="99"/>
      <c r="K10" s="53" t="s">
        <v>192</v>
      </c>
      <c r="L10" s="15">
        <f t="shared" si="0"/>
        <v>46</v>
      </c>
      <c r="M10" s="15">
        <f t="shared" si="0"/>
        <v>46</v>
      </c>
      <c r="N10" s="655">
        <f t="shared" si="0"/>
        <v>95</v>
      </c>
    </row>
    <row r="11" spans="1:14" x14ac:dyDescent="0.2">
      <c r="A11" s="53" t="s">
        <v>292</v>
      </c>
      <c r="B11" s="15"/>
      <c r="C11" s="15"/>
      <c r="D11" s="15">
        <v>0</v>
      </c>
      <c r="E11" s="99"/>
      <c r="F11" s="654" t="s">
        <v>293</v>
      </c>
      <c r="G11" s="15">
        <v>0</v>
      </c>
      <c r="H11" s="15"/>
      <c r="I11" s="15">
        <v>0</v>
      </c>
      <c r="J11" s="99"/>
      <c r="K11" s="53" t="s">
        <v>294</v>
      </c>
      <c r="L11" s="15">
        <f t="shared" si="0"/>
        <v>0</v>
      </c>
      <c r="M11" s="15">
        <f t="shared" si="0"/>
        <v>0</v>
      </c>
      <c r="N11" s="655">
        <f t="shared" si="0"/>
        <v>0</v>
      </c>
    </row>
    <row r="12" spans="1:14" ht="13.5" thickBot="1" x14ac:dyDescent="0.25">
      <c r="A12" s="437" t="s">
        <v>193</v>
      </c>
      <c r="B12" s="438">
        <f>SUM(B6:B10)</f>
        <v>425</v>
      </c>
      <c r="C12" s="438">
        <f>SUM(C6:C10)</f>
        <v>575</v>
      </c>
      <c r="D12" s="438">
        <f>SUM(D7:D11)</f>
        <v>877</v>
      </c>
      <c r="E12" s="73"/>
      <c r="F12" s="673" t="s">
        <v>194</v>
      </c>
      <c r="G12" s="665">
        <f>SUM(G6:G11)</f>
        <v>0</v>
      </c>
      <c r="H12" s="665">
        <f>SUM(H6:H10)</f>
        <v>0</v>
      </c>
      <c r="I12" s="665">
        <f>SUM(I7:I11)</f>
        <v>0</v>
      </c>
      <c r="J12" s="666"/>
      <c r="K12" s="667" t="s">
        <v>195</v>
      </c>
      <c r="L12" s="665">
        <f>SUM(L6:L11)</f>
        <v>425</v>
      </c>
      <c r="M12" s="665">
        <f>SUM(M6:M10)</f>
        <v>575</v>
      </c>
      <c r="N12" s="668">
        <f>SUM(N6:N11)</f>
        <v>877</v>
      </c>
    </row>
    <row r="13" spans="1:14" x14ac:dyDescent="0.2">
      <c r="A13" s="73"/>
      <c r="B13" s="87"/>
      <c r="C13" s="87"/>
      <c r="D13" s="87"/>
      <c r="E13" s="73"/>
      <c r="F13" s="73"/>
      <c r="G13" s="87"/>
      <c r="H13" s="87"/>
      <c r="I13" s="87"/>
      <c r="J13" s="73"/>
      <c r="K13" s="73"/>
      <c r="L13" s="87"/>
      <c r="M13" s="87"/>
      <c r="N13" s="87"/>
    </row>
    <row r="14" spans="1:14" ht="15" x14ac:dyDescent="0.25">
      <c r="A14" s="113"/>
      <c r="B14" s="127"/>
      <c r="C14" s="127"/>
      <c r="D14" s="127"/>
      <c r="E14" s="113"/>
      <c r="F14" s="113"/>
      <c r="G14" s="127"/>
      <c r="H14" s="127"/>
      <c r="I14" s="127"/>
      <c r="J14" s="113"/>
      <c r="K14" s="113"/>
      <c r="L14" s="127"/>
      <c r="M14" s="127"/>
      <c r="N14" s="127"/>
    </row>
    <row r="15" spans="1:14" ht="15" x14ac:dyDescent="0.25">
      <c r="A15" s="113"/>
      <c r="B15" s="127"/>
      <c r="C15" s="127"/>
      <c r="D15" s="127"/>
      <c r="E15" s="113"/>
      <c r="F15" s="113"/>
      <c r="G15" s="127"/>
      <c r="H15" s="127"/>
      <c r="I15" s="127"/>
      <c r="J15" s="113"/>
      <c r="K15" s="113"/>
      <c r="L15" s="127"/>
      <c r="M15" s="127"/>
      <c r="N15" s="127"/>
    </row>
    <row r="16" spans="1:14" ht="15.75" thickBot="1" x14ac:dyDescent="0.3">
      <c r="A16" s="113"/>
      <c r="B16" s="127"/>
      <c r="C16" s="127"/>
      <c r="D16" s="127"/>
      <c r="E16" s="113"/>
      <c r="F16" s="113"/>
      <c r="G16" s="127"/>
      <c r="H16" s="127"/>
      <c r="I16" s="127"/>
      <c r="J16" s="113"/>
      <c r="K16" s="113"/>
      <c r="L16" s="127"/>
      <c r="M16" s="127"/>
      <c r="N16" s="127"/>
    </row>
    <row r="17" spans="1:14" ht="15" x14ac:dyDescent="0.25">
      <c r="A17" s="128"/>
      <c r="B17" s="111"/>
      <c r="C17" s="112"/>
      <c r="D17" s="112"/>
      <c r="E17" s="113"/>
      <c r="F17" s="641"/>
      <c r="G17" s="642"/>
      <c r="H17" s="643"/>
      <c r="I17" s="643"/>
      <c r="J17" s="644"/>
      <c r="K17" s="645"/>
      <c r="L17" s="642"/>
      <c r="M17" s="643"/>
      <c r="N17" s="646"/>
    </row>
    <row r="18" spans="1:14" ht="15" x14ac:dyDescent="0.25">
      <c r="A18" s="120"/>
      <c r="B18" s="745" t="s">
        <v>174</v>
      </c>
      <c r="C18" s="746"/>
      <c r="D18" s="746"/>
      <c r="E18" s="113"/>
      <c r="F18" s="647"/>
      <c r="G18" s="745" t="s">
        <v>174</v>
      </c>
      <c r="H18" s="746"/>
      <c r="I18" s="746"/>
      <c r="J18" s="136"/>
      <c r="K18" s="120"/>
      <c r="L18" s="745" t="s">
        <v>174</v>
      </c>
      <c r="M18" s="746"/>
      <c r="N18" s="747"/>
    </row>
    <row r="19" spans="1:14" ht="15" x14ac:dyDescent="0.25">
      <c r="A19" s="118" t="s">
        <v>196</v>
      </c>
      <c r="B19" s="116" t="s">
        <v>177</v>
      </c>
      <c r="C19" s="116" t="s">
        <v>177</v>
      </c>
      <c r="D19" s="116" t="s">
        <v>306</v>
      </c>
      <c r="E19" s="113"/>
      <c r="F19" s="648" t="s">
        <v>197</v>
      </c>
      <c r="G19" s="116" t="s">
        <v>177</v>
      </c>
      <c r="H19" s="116" t="s">
        <v>177</v>
      </c>
      <c r="I19" s="117" t="s">
        <v>306</v>
      </c>
      <c r="J19" s="136"/>
      <c r="K19" s="118" t="s">
        <v>198</v>
      </c>
      <c r="L19" s="116" t="s">
        <v>177</v>
      </c>
      <c r="M19" s="116" t="s">
        <v>177</v>
      </c>
      <c r="N19" s="649" t="s">
        <v>306</v>
      </c>
    </row>
    <row r="20" spans="1:14" ht="15" x14ac:dyDescent="0.25">
      <c r="A20" s="120"/>
      <c r="B20" s="116" t="s">
        <v>180</v>
      </c>
      <c r="C20" s="119" t="s">
        <v>181</v>
      </c>
      <c r="D20" s="117" t="s">
        <v>108</v>
      </c>
      <c r="E20" s="113"/>
      <c r="F20" s="647"/>
      <c r="G20" s="116" t="s">
        <v>180</v>
      </c>
      <c r="H20" s="119" t="s">
        <v>181</v>
      </c>
      <c r="I20" s="121" t="s">
        <v>108</v>
      </c>
      <c r="J20" s="136"/>
      <c r="K20" s="120"/>
      <c r="L20" s="116" t="s">
        <v>180</v>
      </c>
      <c r="M20" s="119" t="s">
        <v>181</v>
      </c>
      <c r="N20" s="650" t="s">
        <v>108</v>
      </c>
    </row>
    <row r="21" spans="1:14" ht="15" x14ac:dyDescent="0.25">
      <c r="A21" s="124"/>
      <c r="B21" s="123" t="s">
        <v>182</v>
      </c>
      <c r="C21" s="119" t="s">
        <v>182</v>
      </c>
      <c r="D21" s="123" t="s">
        <v>182</v>
      </c>
      <c r="E21" s="113"/>
      <c r="F21" s="651"/>
      <c r="G21" s="123" t="s">
        <v>182</v>
      </c>
      <c r="H21" s="119" t="s">
        <v>182</v>
      </c>
      <c r="I21" s="121" t="s">
        <v>182</v>
      </c>
      <c r="J21" s="136"/>
      <c r="K21" s="124"/>
      <c r="L21" s="123" t="s">
        <v>182</v>
      </c>
      <c r="M21" s="119" t="s">
        <v>182</v>
      </c>
      <c r="N21" s="650" t="s">
        <v>182</v>
      </c>
    </row>
    <row r="22" spans="1:14" x14ac:dyDescent="0.2">
      <c r="A22" s="125" t="s">
        <v>199</v>
      </c>
      <c r="B22" s="15">
        <v>0</v>
      </c>
      <c r="C22" s="15">
        <v>0</v>
      </c>
      <c r="D22" s="15">
        <v>0</v>
      </c>
      <c r="E22" s="73"/>
      <c r="F22" s="652" t="s">
        <v>200</v>
      </c>
      <c r="G22" s="15">
        <v>0</v>
      </c>
      <c r="H22" s="15">
        <v>0</v>
      </c>
      <c r="I22" s="15">
        <v>0</v>
      </c>
      <c r="J22" s="99"/>
      <c r="K22" s="15" t="s">
        <v>201</v>
      </c>
      <c r="L22" s="45">
        <f t="shared" ref="L22:N23" si="1">B22+G22</f>
        <v>0</v>
      </c>
      <c r="M22" s="45">
        <f t="shared" si="1"/>
        <v>0</v>
      </c>
      <c r="N22" s="653">
        <f t="shared" si="1"/>
        <v>0</v>
      </c>
    </row>
    <row r="23" spans="1:14" x14ac:dyDescent="0.2">
      <c r="A23" s="53" t="s">
        <v>202</v>
      </c>
      <c r="B23" s="15">
        <v>0</v>
      </c>
      <c r="C23" s="15">
        <v>0</v>
      </c>
      <c r="D23" s="15">
        <v>0</v>
      </c>
      <c r="E23" s="73"/>
      <c r="F23" s="654" t="s">
        <v>203</v>
      </c>
      <c r="G23" s="15">
        <v>0</v>
      </c>
      <c r="H23" s="15">
        <v>93</v>
      </c>
      <c r="I23" s="15">
        <v>0</v>
      </c>
      <c r="J23" s="99"/>
      <c r="K23" s="53" t="s">
        <v>204</v>
      </c>
      <c r="L23" s="45">
        <f t="shared" si="1"/>
        <v>0</v>
      </c>
      <c r="M23" s="45">
        <f t="shared" si="1"/>
        <v>93</v>
      </c>
      <c r="N23" s="653">
        <f>SUM(L23:M23)</f>
        <v>93</v>
      </c>
    </row>
    <row r="24" spans="1:14" x14ac:dyDescent="0.2">
      <c r="A24" s="125" t="s">
        <v>205</v>
      </c>
      <c r="B24" s="15">
        <v>400</v>
      </c>
      <c r="C24" s="15">
        <v>482</v>
      </c>
      <c r="D24" s="15">
        <v>800</v>
      </c>
      <c r="E24" s="73"/>
      <c r="F24" s="652" t="s">
        <v>206</v>
      </c>
      <c r="G24" s="15">
        <v>0</v>
      </c>
      <c r="H24" s="15">
        <v>0</v>
      </c>
      <c r="I24" s="15">
        <v>0</v>
      </c>
      <c r="J24" s="99"/>
      <c r="K24" s="15" t="s">
        <v>207</v>
      </c>
      <c r="L24" s="15">
        <f t="shared" ref="L24:N25" si="2">B24+G24</f>
        <v>400</v>
      </c>
      <c r="M24" s="15">
        <f t="shared" si="2"/>
        <v>482</v>
      </c>
      <c r="N24" s="655">
        <f t="shared" si="2"/>
        <v>800</v>
      </c>
    </row>
    <row r="25" spans="1:14" x14ac:dyDescent="0.2">
      <c r="A25" s="439" t="s">
        <v>208</v>
      </c>
      <c r="B25" s="15">
        <v>25</v>
      </c>
      <c r="C25" s="15">
        <v>0</v>
      </c>
      <c r="D25" s="15">
        <v>77</v>
      </c>
      <c r="E25" s="73"/>
      <c r="F25" s="656" t="s">
        <v>209</v>
      </c>
      <c r="G25" s="15">
        <v>0</v>
      </c>
      <c r="H25" s="15">
        <v>0</v>
      </c>
      <c r="I25" s="15">
        <v>0</v>
      </c>
      <c r="J25" s="99"/>
      <c r="K25" s="53" t="s">
        <v>210</v>
      </c>
      <c r="L25" s="15">
        <f t="shared" si="2"/>
        <v>25</v>
      </c>
      <c r="M25" s="15">
        <f t="shared" si="2"/>
        <v>0</v>
      </c>
      <c r="N25" s="657">
        <f t="shared" si="2"/>
        <v>77</v>
      </c>
    </row>
    <row r="26" spans="1:14" x14ac:dyDescent="0.2">
      <c r="A26" s="440" t="s">
        <v>211</v>
      </c>
      <c r="B26" s="438">
        <v>0</v>
      </c>
      <c r="C26" s="438">
        <v>0</v>
      </c>
      <c r="D26" s="438">
        <v>0</v>
      </c>
      <c r="E26" s="73"/>
      <c r="F26" s="658"/>
      <c r="G26" s="15"/>
      <c r="H26" s="15">
        <v>0</v>
      </c>
      <c r="I26" s="15">
        <v>0</v>
      </c>
      <c r="J26" s="99"/>
      <c r="K26" s="15" t="s">
        <v>212</v>
      </c>
      <c r="L26" s="15">
        <v>0</v>
      </c>
      <c r="M26" s="15">
        <v>0</v>
      </c>
      <c r="N26" s="659">
        <f>D26+I26</f>
        <v>0</v>
      </c>
    </row>
    <row r="27" spans="1:14" hidden="1" x14ac:dyDescent="0.2">
      <c r="A27" s="440" t="s">
        <v>213</v>
      </c>
      <c r="B27" s="442">
        <v>0</v>
      </c>
      <c r="C27" s="442">
        <v>0</v>
      </c>
      <c r="D27" s="442">
        <v>0</v>
      </c>
      <c r="E27" s="73"/>
      <c r="F27" s="660" t="s">
        <v>214</v>
      </c>
      <c r="G27" s="15"/>
      <c r="H27" s="15"/>
      <c r="I27" s="15"/>
      <c r="J27" s="99"/>
      <c r="K27" s="661" t="s">
        <v>215</v>
      </c>
      <c r="L27" s="52"/>
      <c r="M27" s="52"/>
      <c r="N27" s="662">
        <v>0</v>
      </c>
    </row>
    <row r="28" spans="1:14" hidden="1" x14ac:dyDescent="0.2">
      <c r="A28" s="441" t="s">
        <v>137</v>
      </c>
      <c r="B28" s="442">
        <v>0</v>
      </c>
      <c r="C28" s="442">
        <v>0</v>
      </c>
      <c r="D28" s="442">
        <v>0</v>
      </c>
      <c r="E28" s="73"/>
      <c r="F28" s="663" t="s">
        <v>216</v>
      </c>
      <c r="G28" s="15"/>
      <c r="H28" s="15"/>
      <c r="I28" s="15"/>
      <c r="J28" s="99"/>
      <c r="K28" s="99" t="s">
        <v>217</v>
      </c>
      <c r="L28" s="52"/>
      <c r="M28" s="52"/>
      <c r="N28" s="662">
        <v>0</v>
      </c>
    </row>
    <row r="29" spans="1:14" ht="13.5" thickBot="1" x14ac:dyDescent="0.25">
      <c r="A29" s="443" t="s">
        <v>218</v>
      </c>
      <c r="B29" s="438">
        <f>B22+B24+B25</f>
        <v>425</v>
      </c>
      <c r="C29" s="438">
        <f>C22+C24+C25</f>
        <v>482</v>
      </c>
      <c r="D29" s="438">
        <f>D22+D24+D25</f>
        <v>877</v>
      </c>
      <c r="E29" s="73"/>
      <c r="F29" s="664" t="s">
        <v>219</v>
      </c>
      <c r="G29" s="665">
        <f>G22+G24+G25</f>
        <v>0</v>
      </c>
      <c r="H29" s="665">
        <f>SUM(H22:H28)</f>
        <v>93</v>
      </c>
      <c r="I29" s="665">
        <f>I22+I24+I25</f>
        <v>0</v>
      </c>
      <c r="J29" s="666"/>
      <c r="K29" s="667" t="s">
        <v>220</v>
      </c>
      <c r="L29" s="665">
        <f>L22+L24+L25</f>
        <v>425</v>
      </c>
      <c r="M29" s="665">
        <f>M22+M23+M24+M25</f>
        <v>575</v>
      </c>
      <c r="N29" s="668">
        <f>N22+N24+N25</f>
        <v>877</v>
      </c>
    </row>
    <row r="30" spans="1:14" x14ac:dyDescent="0.2">
      <c r="A30" s="129"/>
      <c r="B30" s="130"/>
      <c r="C30" s="52"/>
      <c r="D30" s="52"/>
      <c r="E30" s="73"/>
      <c r="F30" s="129"/>
      <c r="G30" s="130"/>
      <c r="H30" s="52"/>
      <c r="I30" s="52"/>
      <c r="J30" s="73"/>
      <c r="K30" s="129"/>
      <c r="L30" s="130"/>
      <c r="M30" s="52"/>
      <c r="N30" s="52"/>
    </row>
    <row r="31" spans="1:14" x14ac:dyDescent="0.2">
      <c r="A31" s="129"/>
      <c r="B31" s="130"/>
      <c r="C31" s="52"/>
      <c r="D31" s="52"/>
      <c r="E31" s="73"/>
      <c r="F31" s="129"/>
      <c r="G31" s="130"/>
      <c r="H31" s="52"/>
      <c r="I31" s="52"/>
      <c r="J31" s="73"/>
      <c r="K31" s="129"/>
      <c r="L31" s="130"/>
      <c r="M31" s="52"/>
      <c r="N31" s="52"/>
    </row>
    <row r="32" spans="1:14" x14ac:dyDescent="0.2">
      <c r="A32" s="129"/>
      <c r="B32" s="130"/>
      <c r="C32" s="52"/>
      <c r="D32" s="52"/>
      <c r="E32" s="73"/>
      <c r="F32" s="129"/>
      <c r="G32" s="130"/>
      <c r="H32" s="52"/>
      <c r="I32" s="52"/>
      <c r="J32" s="73"/>
      <c r="K32" s="129"/>
      <c r="L32" s="130"/>
      <c r="M32" s="52"/>
      <c r="N32" s="52"/>
    </row>
    <row r="33" spans="1:15" x14ac:dyDescent="0.2">
      <c r="A33" s="129"/>
      <c r="B33" s="130"/>
      <c r="C33" s="52"/>
      <c r="D33" s="52"/>
      <c r="E33" s="73"/>
      <c r="F33" s="129"/>
      <c r="G33" s="130"/>
      <c r="H33" s="52"/>
      <c r="I33" s="52"/>
      <c r="J33" s="73"/>
      <c r="K33" s="129"/>
      <c r="L33" s="130"/>
      <c r="M33" s="52"/>
      <c r="N33" s="52"/>
    </row>
    <row r="34" spans="1:15" ht="13.5" thickBot="1" x14ac:dyDescent="0.25">
      <c r="A34" s="73"/>
      <c r="B34" s="87"/>
      <c r="C34" s="87"/>
      <c r="D34" s="87"/>
      <c r="E34" s="73"/>
      <c r="F34" s="73"/>
      <c r="G34" s="87"/>
      <c r="H34" s="87"/>
      <c r="I34" s="87"/>
      <c r="J34" s="73"/>
      <c r="K34" s="73"/>
      <c r="L34" s="87"/>
      <c r="M34" s="87"/>
      <c r="N34" s="87"/>
    </row>
    <row r="35" spans="1:15" x14ac:dyDescent="0.2">
      <c r="A35" s="131"/>
      <c r="B35" s="111"/>
      <c r="C35" s="112"/>
      <c r="D35" s="112"/>
      <c r="E35" s="73"/>
      <c r="F35" s="674"/>
      <c r="G35" s="642"/>
      <c r="H35" s="643"/>
      <c r="I35" s="643"/>
      <c r="J35" s="643"/>
      <c r="K35" s="675"/>
      <c r="L35" s="642"/>
      <c r="M35" s="643"/>
      <c r="N35" s="646"/>
    </row>
    <row r="36" spans="1:15" x14ac:dyDescent="0.2">
      <c r="A36" s="132"/>
      <c r="B36" s="745" t="s">
        <v>174</v>
      </c>
      <c r="C36" s="746"/>
      <c r="D36" s="746"/>
      <c r="E36" s="73"/>
      <c r="F36" s="676"/>
      <c r="G36" s="745" t="s">
        <v>174</v>
      </c>
      <c r="H36" s="746"/>
      <c r="I36" s="746"/>
      <c r="J36" s="99"/>
      <c r="K36" s="132"/>
      <c r="L36" s="745" t="s">
        <v>174</v>
      </c>
      <c r="M36" s="746"/>
      <c r="N36" s="747"/>
    </row>
    <row r="37" spans="1:15" ht="15.75" x14ac:dyDescent="0.25">
      <c r="A37" s="597" t="s">
        <v>221</v>
      </c>
      <c r="B37" s="116" t="s">
        <v>176</v>
      </c>
      <c r="C37" s="116" t="s">
        <v>176</v>
      </c>
      <c r="D37" s="116" t="s">
        <v>177</v>
      </c>
      <c r="E37" s="73"/>
      <c r="F37" s="677" t="s">
        <v>222</v>
      </c>
      <c r="G37" s="116" t="s">
        <v>176</v>
      </c>
      <c r="H37" s="116" t="s">
        <v>176</v>
      </c>
      <c r="I37" s="117" t="s">
        <v>177</v>
      </c>
      <c r="J37" s="99"/>
      <c r="K37" s="597" t="s">
        <v>223</v>
      </c>
      <c r="L37" s="116" t="s">
        <v>176</v>
      </c>
      <c r="M37" s="116" t="s">
        <v>176</v>
      </c>
      <c r="N37" s="649" t="s">
        <v>177</v>
      </c>
    </row>
    <row r="38" spans="1:15" ht="15" x14ac:dyDescent="0.25">
      <c r="A38" s="132"/>
      <c r="B38" s="116" t="s">
        <v>180</v>
      </c>
      <c r="C38" s="119" t="s">
        <v>181</v>
      </c>
      <c r="D38" s="117" t="s">
        <v>108</v>
      </c>
      <c r="E38" s="73"/>
      <c r="F38" s="676"/>
      <c r="G38" s="116" t="s">
        <v>180</v>
      </c>
      <c r="H38" s="119" t="s">
        <v>181</v>
      </c>
      <c r="I38" s="121" t="s">
        <v>108</v>
      </c>
      <c r="J38" s="99"/>
      <c r="K38" s="132"/>
      <c r="L38" s="116" t="s">
        <v>180</v>
      </c>
      <c r="M38" s="119" t="s">
        <v>181</v>
      </c>
      <c r="N38" s="650" t="s">
        <v>108</v>
      </c>
    </row>
    <row r="39" spans="1:15" ht="15" x14ac:dyDescent="0.25">
      <c r="A39" s="133"/>
      <c r="B39" s="123" t="s">
        <v>182</v>
      </c>
      <c r="C39" s="119" t="s">
        <v>182</v>
      </c>
      <c r="D39" s="123" t="s">
        <v>182</v>
      </c>
      <c r="E39" s="73"/>
      <c r="F39" s="678"/>
      <c r="G39" s="123" t="s">
        <v>182</v>
      </c>
      <c r="H39" s="119" t="s">
        <v>182</v>
      </c>
      <c r="I39" s="121" t="s">
        <v>182</v>
      </c>
      <c r="J39" s="99"/>
      <c r="K39" s="133"/>
      <c r="L39" s="123" t="s">
        <v>182</v>
      </c>
      <c r="M39" s="119" t="s">
        <v>182</v>
      </c>
      <c r="N39" s="650" t="s">
        <v>182</v>
      </c>
    </row>
    <row r="40" spans="1:15" x14ac:dyDescent="0.2">
      <c r="A40" s="134" t="s">
        <v>224</v>
      </c>
      <c r="B40" s="15">
        <f>B12-B29</f>
        <v>0</v>
      </c>
      <c r="C40" s="15">
        <f>C12-C29</f>
        <v>93</v>
      </c>
      <c r="D40" s="15">
        <f>D12-D29</f>
        <v>0</v>
      </c>
      <c r="E40" s="73"/>
      <c r="F40" s="679" t="s">
        <v>225</v>
      </c>
      <c r="G40" s="15">
        <f>G12-G29</f>
        <v>0</v>
      </c>
      <c r="H40" s="15">
        <f>H12-H29</f>
        <v>-93</v>
      </c>
      <c r="I40" s="15">
        <f>I12-I29</f>
        <v>0</v>
      </c>
      <c r="J40" s="99"/>
      <c r="K40" s="134" t="s">
        <v>295</v>
      </c>
      <c r="L40" s="15">
        <f>L12-L29</f>
        <v>0</v>
      </c>
      <c r="M40" s="15">
        <f>M12-M29</f>
        <v>0</v>
      </c>
      <c r="N40" s="15">
        <f>N12-N29</f>
        <v>0</v>
      </c>
    </row>
    <row r="41" spans="1:15" x14ac:dyDescent="0.2">
      <c r="A41" s="695"/>
      <c r="B41" s="696"/>
      <c r="C41" s="696"/>
      <c r="D41" s="699"/>
      <c r="E41" s="73"/>
      <c r="F41" s="697"/>
      <c r="G41" s="696"/>
      <c r="H41" s="696"/>
      <c r="I41" s="699"/>
      <c r="J41" s="99"/>
      <c r="K41" s="698"/>
      <c r="L41" s="696"/>
      <c r="M41" s="696"/>
      <c r="N41" s="657"/>
      <c r="O41" s="135"/>
    </row>
    <row r="42" spans="1:15" ht="15" x14ac:dyDescent="0.25">
      <c r="A42" s="136"/>
      <c r="B42" s="137"/>
      <c r="C42" s="137"/>
      <c r="D42" s="137"/>
      <c r="E42" s="113"/>
      <c r="F42" s="136"/>
      <c r="G42" s="136"/>
      <c r="H42" s="136"/>
      <c r="I42" s="136"/>
      <c r="J42" s="113"/>
      <c r="K42" s="136"/>
      <c r="L42" s="136"/>
      <c r="M42" s="136"/>
      <c r="N42" s="136"/>
      <c r="O42" s="135"/>
    </row>
    <row r="43" spans="1:15" ht="15" x14ac:dyDescent="0.25">
      <c r="A43" s="138" t="s">
        <v>226</v>
      </c>
      <c r="B43" s="138"/>
      <c r="C43" s="136"/>
      <c r="D43" s="136"/>
      <c r="E43" s="113"/>
      <c r="F43" s="136"/>
      <c r="G43" s="136"/>
      <c r="H43" s="136"/>
      <c r="I43" s="136"/>
      <c r="J43" s="113"/>
      <c r="K43" s="136"/>
      <c r="L43" s="136"/>
      <c r="M43" s="136"/>
      <c r="N43" s="136"/>
    </row>
    <row r="44" spans="1:15" ht="15" x14ac:dyDescent="0.25">
      <c r="A44" s="139" t="s">
        <v>227</v>
      </c>
      <c r="B44" s="139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</row>
    <row r="45" spans="1:15" ht="15" x14ac:dyDescent="0.25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</row>
    <row r="46" spans="1:15" ht="15" x14ac:dyDescent="0.25">
      <c r="A46" s="140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</row>
    <row r="47" spans="1:15" ht="15" x14ac:dyDescent="0.25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</row>
    <row r="48" spans="1:15" ht="15" x14ac:dyDescent="0.25"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</row>
    <row r="49" spans="1:14" ht="15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</row>
  </sheetData>
  <mergeCells count="9">
    <mergeCell ref="B36:D36"/>
    <mergeCell ref="G36:I36"/>
    <mergeCell ref="L36:N36"/>
    <mergeCell ref="B2:D2"/>
    <mergeCell ref="G2:I2"/>
    <mergeCell ref="L2:N2"/>
    <mergeCell ref="B18:D18"/>
    <mergeCell ref="G18:I18"/>
    <mergeCell ref="L18:N18"/>
  </mergeCells>
  <printOptions horizontalCentered="1" verticalCentered="1" headings="1"/>
  <pageMargins left="0" right="0" top="0.98425196850393704" bottom="0.98425196850393704" header="0.51181102362204722" footer="0.51181102362204722"/>
  <pageSetup paperSize="9" scale="59" orientation="landscape" blackAndWhite="1" horizontalDpi="150" verticalDpi="150" r:id="rId1"/>
  <headerFooter alignWithMargins="0">
    <oddHeader xml:space="preserve">&amp;C&amp;"Times New Roman CE,Normál"&amp;12Simontornya Város Roma Nemzetiségi Önkormányzatának 2015. évi működési - felhalmozási egyensúlya&amp;R&amp;"Times New Roman CE,Normál"&amp;11 1.2. sz. melléklet
</oddHeader>
    <oddFooter>&amp;L&amp;"Times New Roman CE,Normál"&amp;D/&amp;T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Y169"/>
  <sheetViews>
    <sheetView tabSelected="1" topLeftCell="A101" zoomScaleNormal="100" zoomScaleSheetLayoutView="100" workbookViewId="0">
      <selection activeCell="N107" sqref="N107"/>
    </sheetView>
  </sheetViews>
  <sheetFormatPr defaultRowHeight="12.75" x14ac:dyDescent="0.2"/>
  <cols>
    <col min="1" max="1" width="7" style="145" customWidth="1"/>
    <col min="2" max="2" width="57.42578125" style="145" customWidth="1"/>
    <col min="3" max="4" width="9.7109375" style="145" hidden="1" customWidth="1"/>
    <col min="5" max="5" width="8.42578125" style="145" hidden="1" customWidth="1"/>
    <col min="6" max="6" width="0.140625" style="145" customWidth="1"/>
    <col min="7" max="7" width="10" style="145" customWidth="1"/>
    <col min="8" max="10" width="10.5703125" style="145" customWidth="1"/>
    <col min="11" max="11" width="9" style="145" customWidth="1"/>
    <col min="12" max="12" width="8.5703125" style="145" customWidth="1"/>
    <col min="13" max="13" width="9.85546875" style="145" customWidth="1"/>
    <col min="14" max="14" width="9.85546875" style="145" bestFit="1" customWidth="1"/>
    <col min="15" max="16" width="9.28515625" style="145" customWidth="1"/>
    <col min="17" max="18" width="9.140625" style="145" hidden="1" customWidth="1"/>
    <col min="19" max="19" width="11.28515625" style="145" hidden="1" customWidth="1"/>
    <col min="20" max="20" width="10.28515625" style="145" hidden="1" customWidth="1"/>
    <col min="21" max="21" width="9.42578125" style="145" customWidth="1"/>
    <col min="22" max="22" width="10.42578125" style="145" customWidth="1"/>
    <col min="23" max="23" width="10" style="145" customWidth="1"/>
    <col min="24" max="24" width="8" style="145" customWidth="1"/>
    <col min="25" max="16384" width="9.140625" style="145"/>
  </cols>
  <sheetData>
    <row r="1" spans="1:24" ht="18.75" customHeight="1" thickTop="1" x14ac:dyDescent="0.2">
      <c r="A1" s="142" t="s">
        <v>102</v>
      </c>
      <c r="B1" s="775" t="s">
        <v>228</v>
      </c>
      <c r="C1" s="143" t="s">
        <v>229</v>
      </c>
      <c r="D1" s="777" t="s">
        <v>230</v>
      </c>
      <c r="E1" s="778"/>
      <c r="F1" s="779"/>
      <c r="G1" s="144" t="s">
        <v>104</v>
      </c>
      <c r="H1" s="777" t="s">
        <v>231</v>
      </c>
      <c r="I1" s="778"/>
      <c r="J1" s="778"/>
      <c r="K1" s="778"/>
      <c r="L1" s="779"/>
      <c r="M1" s="144" t="s">
        <v>304</v>
      </c>
      <c r="N1" s="777" t="s">
        <v>313</v>
      </c>
      <c r="O1" s="778"/>
      <c r="P1" s="779"/>
      <c r="Q1" s="769" t="s">
        <v>232</v>
      </c>
      <c r="R1" s="770"/>
      <c r="S1" s="770"/>
      <c r="T1" s="771"/>
      <c r="U1" s="772" t="s">
        <v>305</v>
      </c>
      <c r="V1" s="773"/>
      <c r="W1" s="773"/>
      <c r="X1" s="774"/>
    </row>
    <row r="2" spans="1:24" ht="48.75" customHeight="1" thickBot="1" x14ac:dyDescent="0.25">
      <c r="A2" s="146" t="s">
        <v>105</v>
      </c>
      <c r="B2" s="776"/>
      <c r="C2" s="147" t="s">
        <v>107</v>
      </c>
      <c r="D2" s="148" t="s">
        <v>233</v>
      </c>
      <c r="E2" s="148" t="s">
        <v>234</v>
      </c>
      <c r="F2" s="149" t="s">
        <v>235</v>
      </c>
      <c r="G2" s="147" t="s">
        <v>107</v>
      </c>
      <c r="H2" s="148" t="s">
        <v>233</v>
      </c>
      <c r="I2" s="148"/>
      <c r="J2" s="148"/>
      <c r="K2" s="148" t="s">
        <v>234</v>
      </c>
      <c r="L2" s="149" t="s">
        <v>235</v>
      </c>
      <c r="M2" s="147" t="s">
        <v>107</v>
      </c>
      <c r="N2" s="148" t="s">
        <v>233</v>
      </c>
      <c r="O2" s="148" t="s">
        <v>234</v>
      </c>
      <c r="P2" s="149" t="s">
        <v>235</v>
      </c>
      <c r="Q2" s="150" t="s">
        <v>236</v>
      </c>
      <c r="R2" s="151" t="s">
        <v>233</v>
      </c>
      <c r="S2" s="151" t="s">
        <v>234</v>
      </c>
      <c r="T2" s="149" t="s">
        <v>235</v>
      </c>
      <c r="U2" s="147" t="s">
        <v>107</v>
      </c>
      <c r="V2" s="148" t="s">
        <v>233</v>
      </c>
      <c r="W2" s="148" t="s">
        <v>234</v>
      </c>
      <c r="X2" s="149" t="s">
        <v>235</v>
      </c>
    </row>
    <row r="3" spans="1:24" ht="17.25" thickTop="1" thickBot="1" x14ac:dyDescent="0.25">
      <c r="A3" s="780" t="s">
        <v>3</v>
      </c>
      <c r="B3" s="781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</row>
    <row r="4" spans="1:24" ht="13.5" thickTop="1" x14ac:dyDescent="0.2">
      <c r="A4" s="449">
        <v>1</v>
      </c>
      <c r="B4" s="444" t="s">
        <v>4</v>
      </c>
      <c r="C4" s="445">
        <v>1161154</v>
      </c>
      <c r="D4" s="446">
        <v>1161154</v>
      </c>
      <c r="E4" s="446">
        <v>0</v>
      </c>
      <c r="F4" s="447">
        <v>0</v>
      </c>
      <c r="G4" s="446">
        <f t="shared" ref="G4:P4" si="0">G5+G8</f>
        <v>0</v>
      </c>
      <c r="H4" s="446">
        <f t="shared" si="0"/>
        <v>0</v>
      </c>
      <c r="I4" s="598"/>
      <c r="J4" s="598"/>
      <c r="K4" s="598">
        <f t="shared" si="0"/>
        <v>0</v>
      </c>
      <c r="L4" s="445">
        <f t="shared" si="0"/>
        <v>0</v>
      </c>
      <c r="M4" s="598">
        <f t="shared" si="0"/>
        <v>0</v>
      </c>
      <c r="N4" s="445">
        <f t="shared" si="0"/>
        <v>0</v>
      </c>
      <c r="O4" s="446">
        <f t="shared" si="0"/>
        <v>0</v>
      </c>
      <c r="P4" s="598">
        <f t="shared" si="0"/>
        <v>0</v>
      </c>
      <c r="Q4" s="445">
        <v>-161851</v>
      </c>
      <c r="R4" s="446">
        <v>-161851</v>
      </c>
      <c r="S4" s="446">
        <v>0</v>
      </c>
      <c r="T4" s="447">
        <v>0</v>
      </c>
      <c r="U4" s="451">
        <f t="shared" ref="U4:U13" si="1">M4-G4</f>
        <v>0</v>
      </c>
      <c r="V4" s="451">
        <f t="shared" ref="V4:V13" si="2">N4-H4</f>
        <v>0</v>
      </c>
      <c r="W4" s="451">
        <f t="shared" ref="W4:W13" si="3">O4-K4</f>
        <v>0</v>
      </c>
      <c r="X4" s="601">
        <f t="shared" ref="X4:X13" si="4">P4-L4</f>
        <v>0</v>
      </c>
    </row>
    <row r="5" spans="1:24" x14ac:dyDescent="0.2">
      <c r="A5" s="587">
        <v>1.1000000000000001</v>
      </c>
      <c r="B5" s="158" t="s">
        <v>5</v>
      </c>
      <c r="C5" s="159">
        <v>951154</v>
      </c>
      <c r="D5" s="160">
        <v>951154</v>
      </c>
      <c r="E5" s="160">
        <v>0</v>
      </c>
      <c r="F5" s="161">
        <v>0</v>
      </c>
      <c r="G5" s="160">
        <v>0</v>
      </c>
      <c r="H5" s="160">
        <v>0</v>
      </c>
      <c r="I5" s="160"/>
      <c r="J5" s="160"/>
      <c r="K5" s="160">
        <f t="shared" ref="K5:P5" si="5">K6+K7</f>
        <v>0</v>
      </c>
      <c r="L5" s="599">
        <f t="shared" si="5"/>
        <v>0</v>
      </c>
      <c r="M5" s="160">
        <v>0</v>
      </c>
      <c r="N5" s="599">
        <v>0</v>
      </c>
      <c r="O5" s="160">
        <f t="shared" si="5"/>
        <v>0</v>
      </c>
      <c r="P5" s="599">
        <f t="shared" si="5"/>
        <v>0</v>
      </c>
      <c r="Q5" s="163">
        <v>-175538</v>
      </c>
      <c r="R5" s="164">
        <v>-175538</v>
      </c>
      <c r="S5" s="164">
        <v>0</v>
      </c>
      <c r="T5" s="165">
        <v>0</v>
      </c>
      <c r="U5" s="166">
        <f t="shared" si="1"/>
        <v>0</v>
      </c>
      <c r="V5" s="166">
        <f t="shared" si="2"/>
        <v>0</v>
      </c>
      <c r="W5" s="166">
        <f t="shared" si="3"/>
        <v>0</v>
      </c>
      <c r="X5" s="602">
        <f t="shared" si="4"/>
        <v>0</v>
      </c>
    </row>
    <row r="6" spans="1:24" x14ac:dyDescent="0.2">
      <c r="A6" s="157" t="s">
        <v>6</v>
      </c>
      <c r="B6" s="158" t="s">
        <v>7</v>
      </c>
      <c r="C6" s="169">
        <v>424170</v>
      </c>
      <c r="D6" s="170">
        <v>424170</v>
      </c>
      <c r="E6" s="170">
        <v>0</v>
      </c>
      <c r="F6" s="171">
        <v>0</v>
      </c>
      <c r="G6" s="170">
        <v>0</v>
      </c>
      <c r="H6" s="170">
        <v>0</v>
      </c>
      <c r="I6" s="170"/>
      <c r="J6" s="170"/>
      <c r="K6" s="170">
        <v>0</v>
      </c>
      <c r="L6" s="236">
        <v>0</v>
      </c>
      <c r="M6" s="170">
        <v>0</v>
      </c>
      <c r="N6" s="236">
        <v>0</v>
      </c>
      <c r="O6" s="170">
        <v>0</v>
      </c>
      <c r="P6" s="237">
        <v>0</v>
      </c>
      <c r="Q6" s="174">
        <v>-87117</v>
      </c>
      <c r="R6" s="175">
        <v>-87117</v>
      </c>
      <c r="S6" s="175">
        <v>0</v>
      </c>
      <c r="T6" s="176">
        <v>0</v>
      </c>
      <c r="U6" s="166">
        <f t="shared" si="1"/>
        <v>0</v>
      </c>
      <c r="V6" s="166">
        <f t="shared" si="2"/>
        <v>0</v>
      </c>
      <c r="W6" s="166">
        <f t="shared" si="3"/>
        <v>0</v>
      </c>
      <c r="X6" s="602">
        <f t="shared" si="4"/>
        <v>0</v>
      </c>
    </row>
    <row r="7" spans="1:24" x14ac:dyDescent="0.2">
      <c r="A7" s="157" t="s">
        <v>8</v>
      </c>
      <c r="B7" s="158" t="s">
        <v>9</v>
      </c>
      <c r="C7" s="169">
        <v>526984</v>
      </c>
      <c r="D7" s="170">
        <v>526984</v>
      </c>
      <c r="E7" s="170">
        <v>0</v>
      </c>
      <c r="F7" s="171">
        <v>0</v>
      </c>
      <c r="G7" s="170">
        <v>0</v>
      </c>
      <c r="H7" s="170">
        <v>0</v>
      </c>
      <c r="I7" s="170"/>
      <c r="J7" s="170"/>
      <c r="K7" s="170">
        <v>0</v>
      </c>
      <c r="L7" s="236">
        <v>0</v>
      </c>
      <c r="M7" s="170">
        <v>0</v>
      </c>
      <c r="N7" s="236">
        <v>0</v>
      </c>
      <c r="O7" s="170">
        <v>0</v>
      </c>
      <c r="P7" s="237">
        <v>0</v>
      </c>
      <c r="Q7" s="174">
        <v>-88421</v>
      </c>
      <c r="R7" s="175">
        <v>-88421</v>
      </c>
      <c r="S7" s="175">
        <v>0</v>
      </c>
      <c r="T7" s="176">
        <v>0</v>
      </c>
      <c r="U7" s="166">
        <f t="shared" si="1"/>
        <v>0</v>
      </c>
      <c r="V7" s="166">
        <f t="shared" si="2"/>
        <v>0</v>
      </c>
      <c r="W7" s="166">
        <f t="shared" si="3"/>
        <v>0</v>
      </c>
      <c r="X7" s="602">
        <f t="shared" si="4"/>
        <v>0</v>
      </c>
    </row>
    <row r="8" spans="1:24" x14ac:dyDescent="0.2">
      <c r="A8" s="587">
        <v>1.2</v>
      </c>
      <c r="B8" s="158" t="s">
        <v>10</v>
      </c>
      <c r="C8" s="177">
        <v>210000</v>
      </c>
      <c r="D8" s="178">
        <v>210000</v>
      </c>
      <c r="E8" s="178">
        <v>0</v>
      </c>
      <c r="F8" s="179">
        <v>0</v>
      </c>
      <c r="G8" s="178">
        <f t="shared" ref="G8:P8" si="6">G9</f>
        <v>0</v>
      </c>
      <c r="H8" s="178">
        <f t="shared" si="6"/>
        <v>0</v>
      </c>
      <c r="I8" s="178"/>
      <c r="J8" s="178"/>
      <c r="K8" s="178">
        <f t="shared" si="6"/>
        <v>0</v>
      </c>
      <c r="L8" s="600">
        <f t="shared" si="6"/>
        <v>0</v>
      </c>
      <c r="M8" s="178">
        <f t="shared" si="6"/>
        <v>0</v>
      </c>
      <c r="N8" s="600">
        <v>0</v>
      </c>
      <c r="O8" s="178">
        <f t="shared" si="6"/>
        <v>0</v>
      </c>
      <c r="P8" s="600">
        <f t="shared" si="6"/>
        <v>0</v>
      </c>
      <c r="Q8" s="174">
        <v>13687</v>
      </c>
      <c r="R8" s="175">
        <v>13687</v>
      </c>
      <c r="S8" s="175">
        <v>0</v>
      </c>
      <c r="T8" s="176">
        <v>0</v>
      </c>
      <c r="U8" s="166">
        <f t="shared" si="1"/>
        <v>0</v>
      </c>
      <c r="V8" s="166">
        <f t="shared" si="2"/>
        <v>0</v>
      </c>
      <c r="W8" s="166">
        <f t="shared" si="3"/>
        <v>0</v>
      </c>
      <c r="X8" s="602">
        <f t="shared" si="4"/>
        <v>0</v>
      </c>
    </row>
    <row r="9" spans="1:24" x14ac:dyDescent="0.2">
      <c r="A9" s="157" t="s">
        <v>11</v>
      </c>
      <c r="B9" s="158" t="s">
        <v>237</v>
      </c>
      <c r="C9" s="177">
        <v>208460</v>
      </c>
      <c r="D9" s="178">
        <v>208460</v>
      </c>
      <c r="E9" s="178">
        <v>0</v>
      </c>
      <c r="F9" s="179">
        <v>0</v>
      </c>
      <c r="G9" s="178">
        <f t="shared" ref="G9:P9" si="7">G10+G11+G12+G13</f>
        <v>0</v>
      </c>
      <c r="H9" s="178">
        <f t="shared" si="7"/>
        <v>0</v>
      </c>
      <c r="I9" s="178"/>
      <c r="J9" s="178"/>
      <c r="K9" s="178">
        <f t="shared" si="7"/>
        <v>0</v>
      </c>
      <c r="L9" s="600">
        <f t="shared" si="7"/>
        <v>0</v>
      </c>
      <c r="M9" s="178">
        <v>0</v>
      </c>
      <c r="N9" s="600">
        <v>0</v>
      </c>
      <c r="O9" s="178">
        <f t="shared" si="7"/>
        <v>0</v>
      </c>
      <c r="P9" s="600">
        <f t="shared" si="7"/>
        <v>0</v>
      </c>
      <c r="Q9" s="174">
        <v>13227</v>
      </c>
      <c r="R9" s="175">
        <v>13227</v>
      </c>
      <c r="S9" s="175">
        <v>0</v>
      </c>
      <c r="T9" s="176">
        <v>0</v>
      </c>
      <c r="U9" s="166">
        <f t="shared" si="1"/>
        <v>0</v>
      </c>
      <c r="V9" s="166">
        <f t="shared" si="2"/>
        <v>0</v>
      </c>
      <c r="W9" s="166">
        <f t="shared" si="3"/>
        <v>0</v>
      </c>
      <c r="X9" s="602">
        <f t="shared" si="4"/>
        <v>0</v>
      </c>
    </row>
    <row r="10" spans="1:24" x14ac:dyDescent="0.2">
      <c r="A10" s="157" t="s">
        <v>13</v>
      </c>
      <c r="B10" s="158" t="s">
        <v>14</v>
      </c>
      <c r="C10" s="169">
        <v>202607</v>
      </c>
      <c r="D10" s="170">
        <v>202607</v>
      </c>
      <c r="E10" s="170">
        <v>0</v>
      </c>
      <c r="F10" s="171">
        <v>0</v>
      </c>
      <c r="G10" s="170">
        <v>0</v>
      </c>
      <c r="H10" s="170"/>
      <c r="I10" s="170"/>
      <c r="J10" s="170"/>
      <c r="K10" s="170">
        <v>0</v>
      </c>
      <c r="L10" s="236">
        <v>0</v>
      </c>
      <c r="M10" s="170">
        <v>0</v>
      </c>
      <c r="N10" s="236">
        <v>0</v>
      </c>
      <c r="O10" s="170">
        <v>0</v>
      </c>
      <c r="P10" s="237">
        <v>0</v>
      </c>
      <c r="Q10" s="174">
        <v>18795</v>
      </c>
      <c r="R10" s="175">
        <v>18795</v>
      </c>
      <c r="S10" s="175">
        <v>0</v>
      </c>
      <c r="T10" s="176">
        <v>0</v>
      </c>
      <c r="U10" s="166">
        <f t="shared" si="1"/>
        <v>0</v>
      </c>
      <c r="V10" s="166">
        <f t="shared" si="2"/>
        <v>0</v>
      </c>
      <c r="W10" s="166">
        <f t="shared" si="3"/>
        <v>0</v>
      </c>
      <c r="X10" s="602">
        <f t="shared" si="4"/>
        <v>0</v>
      </c>
    </row>
    <row r="11" spans="1:24" x14ac:dyDescent="0.2">
      <c r="A11" s="157" t="s">
        <v>15</v>
      </c>
      <c r="B11" s="158" t="s">
        <v>16</v>
      </c>
      <c r="C11" s="169">
        <v>5853</v>
      </c>
      <c r="D11" s="170">
        <v>5853</v>
      </c>
      <c r="E11" s="170">
        <v>0</v>
      </c>
      <c r="F11" s="171">
        <v>0</v>
      </c>
      <c r="G11" s="170">
        <v>0</v>
      </c>
      <c r="H11" s="170">
        <v>0</v>
      </c>
      <c r="I11" s="170"/>
      <c r="J11" s="170"/>
      <c r="K11" s="170">
        <v>0</v>
      </c>
      <c r="L11" s="236">
        <v>0</v>
      </c>
      <c r="M11" s="170">
        <v>0</v>
      </c>
      <c r="N11" s="236">
        <v>0</v>
      </c>
      <c r="O11" s="170">
        <v>0</v>
      </c>
      <c r="P11" s="237">
        <v>0</v>
      </c>
      <c r="Q11" s="174">
        <v>-5568</v>
      </c>
      <c r="R11" s="175">
        <v>-5568</v>
      </c>
      <c r="S11" s="175">
        <v>0</v>
      </c>
      <c r="T11" s="176">
        <v>0</v>
      </c>
      <c r="U11" s="166">
        <f t="shared" si="1"/>
        <v>0</v>
      </c>
      <c r="V11" s="166">
        <f t="shared" si="2"/>
        <v>0</v>
      </c>
      <c r="W11" s="166">
        <f t="shared" si="3"/>
        <v>0</v>
      </c>
      <c r="X11" s="602">
        <f t="shared" si="4"/>
        <v>0</v>
      </c>
    </row>
    <row r="12" spans="1:24" x14ac:dyDescent="0.2">
      <c r="A12" s="157" t="s">
        <v>17</v>
      </c>
      <c r="B12" s="158" t="s">
        <v>18</v>
      </c>
      <c r="C12" s="181">
        <v>0</v>
      </c>
      <c r="D12" s="170">
        <v>0</v>
      </c>
      <c r="E12" s="170">
        <v>0</v>
      </c>
      <c r="F12" s="171">
        <v>0</v>
      </c>
      <c r="G12" s="170">
        <v>0</v>
      </c>
      <c r="H12" s="170">
        <v>0</v>
      </c>
      <c r="I12" s="170"/>
      <c r="J12" s="170"/>
      <c r="K12" s="170">
        <v>0</v>
      </c>
      <c r="L12" s="236">
        <v>0</v>
      </c>
      <c r="M12" s="212">
        <v>0</v>
      </c>
      <c r="N12" s="236">
        <v>0</v>
      </c>
      <c r="O12" s="170">
        <v>0</v>
      </c>
      <c r="P12" s="237">
        <v>0</v>
      </c>
      <c r="Q12" s="174">
        <v>0</v>
      </c>
      <c r="R12" s="175">
        <v>0</v>
      </c>
      <c r="S12" s="175">
        <v>0</v>
      </c>
      <c r="T12" s="176">
        <v>0</v>
      </c>
      <c r="U12" s="166">
        <f t="shared" si="1"/>
        <v>0</v>
      </c>
      <c r="V12" s="166">
        <f t="shared" si="2"/>
        <v>0</v>
      </c>
      <c r="W12" s="166">
        <f t="shared" si="3"/>
        <v>0</v>
      </c>
      <c r="X12" s="602">
        <f t="shared" si="4"/>
        <v>0</v>
      </c>
    </row>
    <row r="13" spans="1:24" ht="13.5" customHeight="1" x14ac:dyDescent="0.2">
      <c r="A13" s="157" t="s">
        <v>19</v>
      </c>
      <c r="B13" s="158" t="s">
        <v>296</v>
      </c>
      <c r="C13" s="181">
        <v>1540</v>
      </c>
      <c r="D13" s="170">
        <v>1540</v>
      </c>
      <c r="E13" s="170">
        <v>0</v>
      </c>
      <c r="F13" s="171">
        <v>0</v>
      </c>
      <c r="G13" s="170">
        <v>0</v>
      </c>
      <c r="H13" s="170">
        <v>0</v>
      </c>
      <c r="I13" s="170"/>
      <c r="J13" s="170"/>
      <c r="K13" s="170">
        <v>0</v>
      </c>
      <c r="L13" s="236">
        <v>0</v>
      </c>
      <c r="M13" s="212">
        <v>0</v>
      </c>
      <c r="N13" s="236">
        <v>0</v>
      </c>
      <c r="O13" s="170">
        <v>0</v>
      </c>
      <c r="P13" s="237">
        <v>0</v>
      </c>
      <c r="Q13" s="182">
        <v>460</v>
      </c>
      <c r="R13" s="183">
        <v>460</v>
      </c>
      <c r="S13" s="183">
        <v>0</v>
      </c>
      <c r="T13" s="184">
        <v>0</v>
      </c>
      <c r="U13" s="166">
        <f t="shared" si="1"/>
        <v>0</v>
      </c>
      <c r="V13" s="166">
        <f t="shared" si="2"/>
        <v>0</v>
      </c>
      <c r="W13" s="166">
        <f t="shared" si="3"/>
        <v>0</v>
      </c>
      <c r="X13" s="602">
        <f t="shared" si="4"/>
        <v>0</v>
      </c>
    </row>
    <row r="14" spans="1:24" x14ac:dyDescent="0.2">
      <c r="A14" s="453" t="s">
        <v>20</v>
      </c>
      <c r="B14" s="454" t="s">
        <v>21</v>
      </c>
      <c r="C14" s="455">
        <v>9099960</v>
      </c>
      <c r="D14" s="456">
        <v>7826133.6179527557</v>
      </c>
      <c r="E14" s="456">
        <v>876345.24637795275</v>
      </c>
      <c r="F14" s="457">
        <v>397481</v>
      </c>
      <c r="G14" s="455">
        <f t="shared" ref="G14:P14" si="8">G15+G19+G20+G21+G22+G36+G39</f>
        <v>529</v>
      </c>
      <c r="H14" s="455">
        <f t="shared" si="8"/>
        <v>529</v>
      </c>
      <c r="I14" s="455"/>
      <c r="J14" s="455"/>
      <c r="K14" s="455">
        <f t="shared" si="8"/>
        <v>0</v>
      </c>
      <c r="L14" s="455">
        <f t="shared" si="8"/>
        <v>0</v>
      </c>
      <c r="M14" s="455">
        <f t="shared" si="8"/>
        <v>782</v>
      </c>
      <c r="N14" s="455">
        <f t="shared" si="8"/>
        <v>782</v>
      </c>
      <c r="O14" s="455">
        <f t="shared" si="8"/>
        <v>0</v>
      </c>
      <c r="P14" s="455">
        <f t="shared" si="8"/>
        <v>0</v>
      </c>
      <c r="Q14" s="458">
        <v>-419480</v>
      </c>
      <c r="R14" s="458">
        <v>-473350.617952756</v>
      </c>
      <c r="S14" s="458">
        <v>92847.753622047254</v>
      </c>
      <c r="T14" s="457">
        <v>-38977</v>
      </c>
      <c r="U14" s="459">
        <f t="shared" ref="U14:U35" si="9">M14-G14</f>
        <v>253</v>
      </c>
      <c r="V14" s="459">
        <f t="shared" ref="V14:V35" si="10">N14-H14</f>
        <v>253</v>
      </c>
      <c r="W14" s="459">
        <f t="shared" ref="W14:W35" si="11">O14-K14</f>
        <v>0</v>
      </c>
      <c r="X14" s="459">
        <f t="shared" ref="X14:X35" si="12">P14-L14</f>
        <v>0</v>
      </c>
    </row>
    <row r="15" spans="1:24" x14ac:dyDescent="0.2">
      <c r="A15" s="575">
        <v>2.1</v>
      </c>
      <c r="B15" s="203" t="s">
        <v>22</v>
      </c>
      <c r="C15" s="204">
        <v>518481</v>
      </c>
      <c r="D15" s="205">
        <v>214873.63370078741</v>
      </c>
      <c r="E15" s="205">
        <v>303607.43535433069</v>
      </c>
      <c r="F15" s="206">
        <v>0</v>
      </c>
      <c r="G15" s="604">
        <f t="shared" ref="G15:P15" si="13">G16+G17+G18</f>
        <v>0</v>
      </c>
      <c r="H15" s="604">
        <f t="shared" si="13"/>
        <v>0</v>
      </c>
      <c r="I15" s="702"/>
      <c r="J15" s="702"/>
      <c r="K15" s="605">
        <f t="shared" si="13"/>
        <v>0</v>
      </c>
      <c r="L15" s="207">
        <f t="shared" si="13"/>
        <v>0</v>
      </c>
      <c r="M15" s="605">
        <f t="shared" si="13"/>
        <v>0</v>
      </c>
      <c r="N15" s="207">
        <f t="shared" si="13"/>
        <v>0</v>
      </c>
      <c r="O15" s="605">
        <f t="shared" si="13"/>
        <v>0</v>
      </c>
      <c r="P15" s="603">
        <f t="shared" si="13"/>
        <v>0</v>
      </c>
      <c r="Q15" s="204">
        <v>-223942</v>
      </c>
      <c r="R15" s="205">
        <v>-7665.6337007874099</v>
      </c>
      <c r="S15" s="205">
        <v>-216276.43535433069</v>
      </c>
      <c r="T15" s="208">
        <v>0</v>
      </c>
      <c r="U15" s="166">
        <f t="shared" si="9"/>
        <v>0</v>
      </c>
      <c r="V15" s="166">
        <f t="shared" si="10"/>
        <v>0</v>
      </c>
      <c r="W15" s="166">
        <f t="shared" si="11"/>
        <v>0</v>
      </c>
      <c r="X15" s="166">
        <f t="shared" si="12"/>
        <v>0</v>
      </c>
    </row>
    <row r="16" spans="1:24" x14ac:dyDescent="0.2">
      <c r="A16" s="157" t="s">
        <v>23</v>
      </c>
      <c r="B16" s="206" t="s">
        <v>275</v>
      </c>
      <c r="C16" s="177">
        <v>22129</v>
      </c>
      <c r="D16" s="178">
        <v>7000</v>
      </c>
      <c r="E16" s="178">
        <v>15129.322834645669</v>
      </c>
      <c r="F16" s="179">
        <v>0</v>
      </c>
      <c r="G16" s="177">
        <v>0</v>
      </c>
      <c r="H16" s="178">
        <v>0</v>
      </c>
      <c r="I16" s="178"/>
      <c r="J16" s="178"/>
      <c r="K16" s="178">
        <v>0</v>
      </c>
      <c r="L16" s="180">
        <v>0</v>
      </c>
      <c r="M16" s="178">
        <v>0</v>
      </c>
      <c r="N16" s="180">
        <v>0</v>
      </c>
      <c r="O16" s="178">
        <v>0</v>
      </c>
      <c r="P16" s="354">
        <v>0</v>
      </c>
      <c r="Q16" s="204">
        <v>-7330</v>
      </c>
      <c r="R16" s="205">
        <v>-2000</v>
      </c>
      <c r="S16" s="205">
        <v>-5330.322834645669</v>
      </c>
      <c r="T16" s="208">
        <v>0</v>
      </c>
      <c r="U16" s="166">
        <f t="shared" si="9"/>
        <v>0</v>
      </c>
      <c r="V16" s="166">
        <f t="shared" si="10"/>
        <v>0</v>
      </c>
      <c r="W16" s="166">
        <f t="shared" si="11"/>
        <v>0</v>
      </c>
      <c r="X16" s="166">
        <f t="shared" si="12"/>
        <v>0</v>
      </c>
    </row>
    <row r="17" spans="1:24" x14ac:dyDescent="0.2">
      <c r="A17" s="157" t="s">
        <v>25</v>
      </c>
      <c r="B17" s="206" t="s">
        <v>24</v>
      </c>
      <c r="C17" s="177">
        <v>50209</v>
      </c>
      <c r="D17" s="178">
        <v>0</v>
      </c>
      <c r="E17" s="178">
        <v>50209</v>
      </c>
      <c r="F17" s="179">
        <v>0</v>
      </c>
      <c r="G17" s="177">
        <v>0</v>
      </c>
      <c r="H17" s="178">
        <v>0</v>
      </c>
      <c r="I17" s="178"/>
      <c r="J17" s="178"/>
      <c r="K17" s="178">
        <v>0</v>
      </c>
      <c r="L17" s="180">
        <v>0</v>
      </c>
      <c r="M17" s="178">
        <v>0</v>
      </c>
      <c r="N17" s="180">
        <v>0</v>
      </c>
      <c r="O17" s="178">
        <v>0</v>
      </c>
      <c r="P17" s="354">
        <v>0</v>
      </c>
      <c r="Q17" s="204">
        <v>-50209</v>
      </c>
      <c r="R17" s="205">
        <v>0</v>
      </c>
      <c r="S17" s="205">
        <v>-50209</v>
      </c>
      <c r="T17" s="208">
        <v>0</v>
      </c>
      <c r="U17" s="166">
        <f t="shared" si="9"/>
        <v>0</v>
      </c>
      <c r="V17" s="166">
        <f t="shared" si="10"/>
        <v>0</v>
      </c>
      <c r="W17" s="166">
        <f t="shared" si="11"/>
        <v>0</v>
      </c>
      <c r="X17" s="166">
        <f t="shared" si="12"/>
        <v>0</v>
      </c>
    </row>
    <row r="18" spans="1:24" ht="12" customHeight="1" x14ac:dyDescent="0.2">
      <c r="A18" s="157" t="s">
        <v>238</v>
      </c>
      <c r="B18" s="203" t="s">
        <v>26</v>
      </c>
      <c r="C18" s="204">
        <v>275318</v>
      </c>
      <c r="D18" s="205">
        <v>198977</v>
      </c>
      <c r="E18" s="205">
        <v>76340.866141732287</v>
      </c>
      <c r="F18" s="206">
        <v>0</v>
      </c>
      <c r="G18" s="204">
        <v>0</v>
      </c>
      <c r="H18" s="205">
        <v>0</v>
      </c>
      <c r="I18" s="205"/>
      <c r="J18" s="205"/>
      <c r="K18" s="205">
        <v>0</v>
      </c>
      <c r="L18" s="207">
        <v>0</v>
      </c>
      <c r="M18" s="205">
        <v>0</v>
      </c>
      <c r="N18" s="207">
        <v>0</v>
      </c>
      <c r="O18" s="205">
        <v>0</v>
      </c>
      <c r="P18" s="603">
        <v>0</v>
      </c>
      <c r="Q18" s="204">
        <v>-9897</v>
      </c>
      <c r="R18" s="205">
        <v>-307</v>
      </c>
      <c r="S18" s="205">
        <v>-9589.8661417322874</v>
      </c>
      <c r="T18" s="208">
        <v>0</v>
      </c>
      <c r="U18" s="166">
        <f t="shared" si="9"/>
        <v>0</v>
      </c>
      <c r="V18" s="166">
        <f t="shared" si="10"/>
        <v>0</v>
      </c>
      <c r="W18" s="166">
        <f t="shared" si="11"/>
        <v>0</v>
      </c>
      <c r="X18" s="166">
        <f t="shared" si="12"/>
        <v>0</v>
      </c>
    </row>
    <row r="19" spans="1:24" ht="15" customHeight="1" x14ac:dyDescent="0.2">
      <c r="A19" s="157" t="s">
        <v>28</v>
      </c>
      <c r="B19" s="206" t="s">
        <v>29</v>
      </c>
      <c r="C19" s="177">
        <v>8259</v>
      </c>
      <c r="D19" s="178">
        <v>8259</v>
      </c>
      <c r="E19" s="178">
        <v>0</v>
      </c>
      <c r="F19" s="179">
        <v>0</v>
      </c>
      <c r="G19" s="177">
        <v>0</v>
      </c>
      <c r="H19" s="178">
        <v>0</v>
      </c>
      <c r="I19" s="178"/>
      <c r="J19" s="178"/>
      <c r="K19" s="178">
        <v>0</v>
      </c>
      <c r="L19" s="180">
        <v>0</v>
      </c>
      <c r="M19" s="178">
        <v>0</v>
      </c>
      <c r="N19" s="180">
        <v>0</v>
      </c>
      <c r="O19" s="178">
        <v>0</v>
      </c>
      <c r="P19" s="607">
        <v>0</v>
      </c>
      <c r="Q19" s="204">
        <v>-8259</v>
      </c>
      <c r="R19" s="205">
        <v>-8259</v>
      </c>
      <c r="S19" s="205">
        <v>0</v>
      </c>
      <c r="T19" s="208">
        <v>0</v>
      </c>
      <c r="U19" s="166">
        <f t="shared" si="9"/>
        <v>0</v>
      </c>
      <c r="V19" s="166">
        <f t="shared" si="10"/>
        <v>0</v>
      </c>
      <c r="W19" s="166">
        <f t="shared" si="11"/>
        <v>0</v>
      </c>
      <c r="X19" s="166">
        <f t="shared" si="12"/>
        <v>0</v>
      </c>
    </row>
    <row r="20" spans="1:24" ht="12.75" customHeight="1" x14ac:dyDescent="0.2">
      <c r="A20" s="157" t="s">
        <v>30</v>
      </c>
      <c r="B20" s="203" t="s">
        <v>31</v>
      </c>
      <c r="C20" s="204">
        <v>42566</v>
      </c>
      <c r="D20" s="205">
        <v>637.63370078740161</v>
      </c>
      <c r="E20" s="205">
        <v>41928.246377952753</v>
      </c>
      <c r="F20" s="206">
        <v>0</v>
      </c>
      <c r="G20" s="204">
        <v>0</v>
      </c>
      <c r="H20" s="205">
        <v>0</v>
      </c>
      <c r="I20" s="205"/>
      <c r="J20" s="205"/>
      <c r="K20" s="205">
        <v>0</v>
      </c>
      <c r="L20" s="207">
        <v>0</v>
      </c>
      <c r="M20" s="205">
        <v>0</v>
      </c>
      <c r="N20" s="207">
        <v>0</v>
      </c>
      <c r="O20" s="205">
        <v>0</v>
      </c>
      <c r="P20" s="603">
        <v>0</v>
      </c>
      <c r="Q20" s="204">
        <v>-38247</v>
      </c>
      <c r="R20" s="205">
        <v>2900.3662992125983</v>
      </c>
      <c r="S20" s="205">
        <v>-41147.246377952753</v>
      </c>
      <c r="T20" s="208">
        <v>0</v>
      </c>
      <c r="U20" s="166">
        <f t="shared" si="9"/>
        <v>0</v>
      </c>
      <c r="V20" s="166">
        <f t="shared" si="10"/>
        <v>0</v>
      </c>
      <c r="W20" s="166">
        <f t="shared" si="11"/>
        <v>0</v>
      </c>
      <c r="X20" s="166">
        <f t="shared" si="12"/>
        <v>0</v>
      </c>
    </row>
    <row r="21" spans="1:24" x14ac:dyDescent="0.2">
      <c r="A21" s="210" t="s">
        <v>32</v>
      </c>
      <c r="B21" s="203" t="s">
        <v>33</v>
      </c>
      <c r="C21" s="177">
        <v>120000</v>
      </c>
      <c r="D21" s="178">
        <v>0</v>
      </c>
      <c r="E21" s="178">
        <v>120000</v>
      </c>
      <c r="F21" s="179">
        <v>0</v>
      </c>
      <c r="G21" s="177">
        <v>0</v>
      </c>
      <c r="H21" s="178"/>
      <c r="I21" s="178"/>
      <c r="J21" s="178"/>
      <c r="K21" s="178">
        <v>0</v>
      </c>
      <c r="L21" s="180"/>
      <c r="M21" s="178">
        <v>0</v>
      </c>
      <c r="N21" s="180">
        <v>0</v>
      </c>
      <c r="O21" s="178">
        <v>0</v>
      </c>
      <c r="P21" s="607">
        <v>0</v>
      </c>
      <c r="Q21" s="204">
        <v>-110000</v>
      </c>
      <c r="R21" s="205">
        <v>0</v>
      </c>
      <c r="S21" s="205">
        <v>-110000</v>
      </c>
      <c r="T21" s="208">
        <v>0</v>
      </c>
      <c r="U21" s="166">
        <f t="shared" si="9"/>
        <v>0</v>
      </c>
      <c r="V21" s="166">
        <f t="shared" si="10"/>
        <v>0</v>
      </c>
      <c r="W21" s="166">
        <f t="shared" si="11"/>
        <v>0</v>
      </c>
      <c r="X21" s="166">
        <f t="shared" si="12"/>
        <v>0</v>
      </c>
    </row>
    <row r="22" spans="1:24" x14ac:dyDescent="0.2">
      <c r="A22" s="576">
        <v>2.2000000000000002</v>
      </c>
      <c r="B22" s="203" t="s">
        <v>34</v>
      </c>
      <c r="C22" s="204">
        <v>4932443</v>
      </c>
      <c r="D22" s="205">
        <v>4385032.9842519686</v>
      </c>
      <c r="E22" s="205">
        <v>520908.81102362205</v>
      </c>
      <c r="F22" s="206">
        <v>26501</v>
      </c>
      <c r="G22" s="204">
        <f t="shared" ref="G22:P22" si="14">G23+G30+G33</f>
        <v>0</v>
      </c>
      <c r="H22" s="204">
        <f t="shared" si="14"/>
        <v>0</v>
      </c>
      <c r="I22" s="603"/>
      <c r="J22" s="603"/>
      <c r="K22" s="205">
        <f t="shared" si="14"/>
        <v>0</v>
      </c>
      <c r="L22" s="207">
        <f t="shared" si="14"/>
        <v>0</v>
      </c>
      <c r="M22" s="205">
        <f t="shared" si="14"/>
        <v>0</v>
      </c>
      <c r="N22" s="207">
        <f t="shared" si="14"/>
        <v>0</v>
      </c>
      <c r="O22" s="205">
        <f t="shared" si="14"/>
        <v>0</v>
      </c>
      <c r="P22" s="603">
        <f t="shared" si="14"/>
        <v>0</v>
      </c>
      <c r="Q22" s="204">
        <v>-90217</v>
      </c>
      <c r="R22" s="205">
        <v>-417205.98425196856</v>
      </c>
      <c r="S22" s="205">
        <v>338486.18897637795</v>
      </c>
      <c r="T22" s="208">
        <v>-11497</v>
      </c>
      <c r="U22" s="166">
        <f t="shared" si="9"/>
        <v>0</v>
      </c>
      <c r="V22" s="166">
        <f t="shared" si="10"/>
        <v>0</v>
      </c>
      <c r="W22" s="166">
        <f t="shared" si="11"/>
        <v>0</v>
      </c>
      <c r="X22" s="166">
        <f t="shared" si="12"/>
        <v>0</v>
      </c>
    </row>
    <row r="23" spans="1:24" x14ac:dyDescent="0.2">
      <c r="A23" s="211" t="s">
        <v>35</v>
      </c>
      <c r="B23" s="203" t="s">
        <v>36</v>
      </c>
      <c r="C23" s="181">
        <v>4153854</v>
      </c>
      <c r="D23" s="212">
        <v>3875056</v>
      </c>
      <c r="E23" s="212">
        <v>252297</v>
      </c>
      <c r="F23" s="213">
        <v>26501</v>
      </c>
      <c r="G23" s="181">
        <f t="shared" ref="G23:P23" si="15">G24+G25+G26+G27+G28+G29</f>
        <v>0</v>
      </c>
      <c r="H23" s="212">
        <f t="shared" si="15"/>
        <v>0</v>
      </c>
      <c r="I23" s="212"/>
      <c r="J23" s="212"/>
      <c r="K23" s="212">
        <f t="shared" si="15"/>
        <v>0</v>
      </c>
      <c r="L23" s="216">
        <f t="shared" si="15"/>
        <v>0</v>
      </c>
      <c r="M23" s="212">
        <f t="shared" si="15"/>
        <v>0</v>
      </c>
      <c r="N23" s="216">
        <v>0</v>
      </c>
      <c r="O23" s="212">
        <f t="shared" si="15"/>
        <v>0</v>
      </c>
      <c r="P23" s="214">
        <f t="shared" si="15"/>
        <v>0</v>
      </c>
      <c r="Q23" s="174">
        <v>-75854</v>
      </c>
      <c r="R23" s="175">
        <v>-431046</v>
      </c>
      <c r="S23" s="175">
        <v>366689</v>
      </c>
      <c r="T23" s="176">
        <v>-11497</v>
      </c>
      <c r="U23" s="166">
        <f t="shared" si="9"/>
        <v>0</v>
      </c>
      <c r="V23" s="166">
        <f t="shared" si="10"/>
        <v>0</v>
      </c>
      <c r="W23" s="166">
        <f t="shared" si="11"/>
        <v>0</v>
      </c>
      <c r="X23" s="166">
        <f t="shared" si="12"/>
        <v>0</v>
      </c>
    </row>
    <row r="24" spans="1:24" x14ac:dyDescent="0.2">
      <c r="A24" s="217" t="s">
        <v>37</v>
      </c>
      <c r="B24" s="218" t="s">
        <v>38</v>
      </c>
      <c r="C24" s="219">
        <v>825379</v>
      </c>
      <c r="D24" s="220">
        <v>825379</v>
      </c>
      <c r="E24" s="220">
        <v>0</v>
      </c>
      <c r="F24" s="221"/>
      <c r="G24" s="219">
        <v>0</v>
      </c>
      <c r="H24" s="220">
        <v>0</v>
      </c>
      <c r="I24" s="220"/>
      <c r="J24" s="220"/>
      <c r="K24" s="220">
        <v>0</v>
      </c>
      <c r="L24" s="222">
        <v>0</v>
      </c>
      <c r="M24" s="220">
        <v>0</v>
      </c>
      <c r="N24" s="222">
        <v>0</v>
      </c>
      <c r="O24" s="220">
        <v>0</v>
      </c>
      <c r="P24" s="234">
        <v>0</v>
      </c>
      <c r="Q24" s="224">
        <v>-13379</v>
      </c>
      <c r="R24" s="225">
        <v>-13379</v>
      </c>
      <c r="S24" s="225">
        <v>0</v>
      </c>
      <c r="T24" s="226"/>
      <c r="U24" s="166">
        <f t="shared" si="9"/>
        <v>0</v>
      </c>
      <c r="V24" s="166">
        <f t="shared" si="10"/>
        <v>0</v>
      </c>
      <c r="W24" s="166">
        <f t="shared" si="11"/>
        <v>0</v>
      </c>
      <c r="X24" s="166">
        <f t="shared" si="12"/>
        <v>0</v>
      </c>
    </row>
    <row r="25" spans="1:24" x14ac:dyDescent="0.2">
      <c r="A25" s="217" t="s">
        <v>39</v>
      </c>
      <c r="B25" s="218" t="s">
        <v>40</v>
      </c>
      <c r="C25" s="219">
        <v>500226</v>
      </c>
      <c r="D25" s="220">
        <v>500226</v>
      </c>
      <c r="E25" s="220">
        <v>0</v>
      </c>
      <c r="F25" s="221"/>
      <c r="G25" s="219">
        <v>0</v>
      </c>
      <c r="H25" s="220">
        <v>0</v>
      </c>
      <c r="I25" s="220"/>
      <c r="J25" s="220"/>
      <c r="K25" s="220">
        <v>0</v>
      </c>
      <c r="L25" s="222">
        <v>0</v>
      </c>
      <c r="M25" s="220">
        <v>0</v>
      </c>
      <c r="N25" s="222">
        <v>0</v>
      </c>
      <c r="O25" s="220">
        <v>0</v>
      </c>
      <c r="P25" s="234">
        <v>0</v>
      </c>
      <c r="Q25" s="224">
        <v>-100226</v>
      </c>
      <c r="R25" s="225">
        <v>-100226</v>
      </c>
      <c r="S25" s="225">
        <v>0</v>
      </c>
      <c r="T25" s="226"/>
      <c r="U25" s="166">
        <f t="shared" si="9"/>
        <v>0</v>
      </c>
      <c r="V25" s="166">
        <f t="shared" si="10"/>
        <v>0</v>
      </c>
      <c r="W25" s="166">
        <f t="shared" si="11"/>
        <v>0</v>
      </c>
      <c r="X25" s="166">
        <f t="shared" si="12"/>
        <v>0</v>
      </c>
    </row>
    <row r="26" spans="1:24" x14ac:dyDescent="0.2">
      <c r="A26" s="217" t="s">
        <v>41</v>
      </c>
      <c r="B26" s="218" t="s">
        <v>42</v>
      </c>
      <c r="C26" s="219">
        <v>214547</v>
      </c>
      <c r="D26" s="220">
        <v>214547</v>
      </c>
      <c r="E26" s="220">
        <v>0</v>
      </c>
      <c r="F26" s="221"/>
      <c r="G26" s="219">
        <v>0</v>
      </c>
      <c r="H26" s="220">
        <v>0</v>
      </c>
      <c r="I26" s="220"/>
      <c r="J26" s="220"/>
      <c r="K26" s="220">
        <v>0</v>
      </c>
      <c r="L26" s="222">
        <v>0</v>
      </c>
      <c r="M26" s="220">
        <v>0</v>
      </c>
      <c r="N26" s="222">
        <v>0</v>
      </c>
      <c r="O26" s="220">
        <v>0</v>
      </c>
      <c r="P26" s="234">
        <v>0</v>
      </c>
      <c r="Q26" s="224">
        <v>20453</v>
      </c>
      <c r="R26" s="225">
        <v>20453</v>
      </c>
      <c r="S26" s="225">
        <v>0</v>
      </c>
      <c r="T26" s="226"/>
      <c r="U26" s="166">
        <f t="shared" si="9"/>
        <v>0</v>
      </c>
      <c r="V26" s="166">
        <f t="shared" si="10"/>
        <v>0</v>
      </c>
      <c r="W26" s="166">
        <f t="shared" si="11"/>
        <v>0</v>
      </c>
      <c r="X26" s="166">
        <f t="shared" si="12"/>
        <v>0</v>
      </c>
    </row>
    <row r="27" spans="1:24" x14ac:dyDescent="0.2">
      <c r="A27" s="217" t="s">
        <v>43</v>
      </c>
      <c r="B27" s="218" t="s">
        <v>44</v>
      </c>
      <c r="C27" s="219">
        <v>2468702</v>
      </c>
      <c r="D27" s="220">
        <v>2189904</v>
      </c>
      <c r="E27" s="220">
        <v>252297</v>
      </c>
      <c r="F27" s="221">
        <v>26501</v>
      </c>
      <c r="G27" s="219">
        <v>0</v>
      </c>
      <c r="H27" s="220">
        <v>0</v>
      </c>
      <c r="I27" s="220"/>
      <c r="J27" s="220"/>
      <c r="K27" s="220">
        <v>0</v>
      </c>
      <c r="L27" s="222">
        <v>0</v>
      </c>
      <c r="M27" s="220">
        <v>0</v>
      </c>
      <c r="N27" s="222">
        <v>0</v>
      </c>
      <c r="O27" s="220">
        <v>0</v>
      </c>
      <c r="P27" s="234">
        <v>0</v>
      </c>
      <c r="Q27" s="224">
        <v>298</v>
      </c>
      <c r="R27" s="225">
        <v>-354894</v>
      </c>
      <c r="S27" s="225">
        <v>366689</v>
      </c>
      <c r="T27" s="226">
        <v>-11497</v>
      </c>
      <c r="U27" s="166">
        <f t="shared" si="9"/>
        <v>0</v>
      </c>
      <c r="V27" s="166">
        <f t="shared" si="10"/>
        <v>0</v>
      </c>
      <c r="W27" s="166">
        <f t="shared" si="11"/>
        <v>0</v>
      </c>
      <c r="X27" s="166">
        <f t="shared" si="12"/>
        <v>0</v>
      </c>
    </row>
    <row r="28" spans="1:24" x14ac:dyDescent="0.2">
      <c r="A28" s="217" t="s">
        <v>45</v>
      </c>
      <c r="B28" s="218" t="s">
        <v>46</v>
      </c>
      <c r="C28" s="219">
        <v>5000</v>
      </c>
      <c r="D28" s="220">
        <v>5000</v>
      </c>
      <c r="E28" s="220">
        <v>0</v>
      </c>
      <c r="F28" s="221"/>
      <c r="G28" s="219">
        <v>0</v>
      </c>
      <c r="H28" s="220">
        <v>0</v>
      </c>
      <c r="I28" s="220"/>
      <c r="J28" s="220"/>
      <c r="K28" s="220"/>
      <c r="L28" s="222"/>
      <c r="M28" s="220">
        <v>0</v>
      </c>
      <c r="N28" s="222">
        <v>0</v>
      </c>
      <c r="O28" s="220">
        <v>0</v>
      </c>
      <c r="P28" s="608">
        <v>0</v>
      </c>
      <c r="Q28" s="224">
        <v>7000</v>
      </c>
      <c r="R28" s="225">
        <v>7000</v>
      </c>
      <c r="S28" s="225">
        <v>0</v>
      </c>
      <c r="T28" s="226"/>
      <c r="U28" s="166">
        <f t="shared" si="9"/>
        <v>0</v>
      </c>
      <c r="V28" s="166">
        <f t="shared" si="10"/>
        <v>0</v>
      </c>
      <c r="W28" s="166">
        <f t="shared" si="11"/>
        <v>0</v>
      </c>
      <c r="X28" s="166">
        <f t="shared" si="12"/>
        <v>0</v>
      </c>
    </row>
    <row r="29" spans="1:24" x14ac:dyDescent="0.2">
      <c r="A29" s="217" t="s">
        <v>47</v>
      </c>
      <c r="B29" s="218" t="s">
        <v>48</v>
      </c>
      <c r="C29" s="219">
        <v>140000</v>
      </c>
      <c r="D29" s="220">
        <v>140000</v>
      </c>
      <c r="E29" s="220">
        <v>0</v>
      </c>
      <c r="F29" s="221"/>
      <c r="G29" s="219">
        <v>0</v>
      </c>
      <c r="H29" s="220">
        <v>0</v>
      </c>
      <c r="I29" s="220"/>
      <c r="J29" s="220"/>
      <c r="K29" s="220">
        <v>0</v>
      </c>
      <c r="L29" s="222">
        <v>0</v>
      </c>
      <c r="M29" s="220">
        <v>0</v>
      </c>
      <c r="N29" s="222">
        <v>0</v>
      </c>
      <c r="O29" s="220">
        <v>0</v>
      </c>
      <c r="P29" s="234">
        <v>0</v>
      </c>
      <c r="Q29" s="224">
        <v>10000</v>
      </c>
      <c r="R29" s="225">
        <v>10000</v>
      </c>
      <c r="S29" s="225">
        <v>0</v>
      </c>
      <c r="T29" s="226"/>
      <c r="U29" s="166">
        <f t="shared" si="9"/>
        <v>0</v>
      </c>
      <c r="V29" s="166">
        <f t="shared" si="10"/>
        <v>0</v>
      </c>
      <c r="W29" s="166">
        <f t="shared" si="11"/>
        <v>0</v>
      </c>
      <c r="X29" s="166">
        <f t="shared" si="12"/>
        <v>0</v>
      </c>
    </row>
    <row r="30" spans="1:24" ht="14.25" customHeight="1" x14ac:dyDescent="0.2">
      <c r="A30" s="211" t="s">
        <v>49</v>
      </c>
      <c r="B30" s="227" t="s">
        <v>50</v>
      </c>
      <c r="C30" s="181">
        <v>170200</v>
      </c>
      <c r="D30" s="212">
        <v>170200</v>
      </c>
      <c r="E30" s="212">
        <v>0</v>
      </c>
      <c r="F30" s="213">
        <v>0</v>
      </c>
      <c r="G30" s="181">
        <f>G31+G32</f>
        <v>0</v>
      </c>
      <c r="H30" s="212">
        <f>H31+H32</f>
        <v>0</v>
      </c>
      <c r="I30" s="212"/>
      <c r="J30" s="212"/>
      <c r="K30" s="212">
        <f>K31+K32</f>
        <v>0</v>
      </c>
      <c r="L30" s="216">
        <f>+L31+L32</f>
        <v>0</v>
      </c>
      <c r="M30" s="212">
        <f>+M31+M32</f>
        <v>0</v>
      </c>
      <c r="N30" s="216">
        <f>N31+N32</f>
        <v>0</v>
      </c>
      <c r="O30" s="212">
        <f>O31+O32</f>
        <v>0</v>
      </c>
      <c r="P30" s="214">
        <f>P31+P32</f>
        <v>0</v>
      </c>
      <c r="Q30" s="174">
        <v>-5200</v>
      </c>
      <c r="R30" s="175">
        <v>-5200</v>
      </c>
      <c r="S30" s="175">
        <v>0</v>
      </c>
      <c r="T30" s="176">
        <v>0</v>
      </c>
      <c r="U30" s="166">
        <f t="shared" si="9"/>
        <v>0</v>
      </c>
      <c r="V30" s="166">
        <f t="shared" si="10"/>
        <v>0</v>
      </c>
      <c r="W30" s="166">
        <f t="shared" si="11"/>
        <v>0</v>
      </c>
      <c r="X30" s="166">
        <f t="shared" si="12"/>
        <v>0</v>
      </c>
    </row>
    <row r="31" spans="1:24" x14ac:dyDescent="0.2">
      <c r="A31" s="228" t="s">
        <v>51</v>
      </c>
      <c r="B31" s="209" t="s">
        <v>239</v>
      </c>
      <c r="C31" s="219">
        <v>170000</v>
      </c>
      <c r="D31" s="220">
        <v>170000</v>
      </c>
      <c r="E31" s="220">
        <v>0</v>
      </c>
      <c r="F31" s="221">
        <v>0</v>
      </c>
      <c r="G31" s="219">
        <v>0</v>
      </c>
      <c r="H31" s="220">
        <v>0</v>
      </c>
      <c r="I31" s="220"/>
      <c r="J31" s="220"/>
      <c r="K31" s="220">
        <v>0</v>
      </c>
      <c r="L31" s="222">
        <v>0</v>
      </c>
      <c r="M31" s="220">
        <v>0</v>
      </c>
      <c r="N31" s="222">
        <v>0</v>
      </c>
      <c r="O31" s="220">
        <v>0</v>
      </c>
      <c r="P31" s="234">
        <v>0</v>
      </c>
      <c r="Q31" s="224">
        <v>-5000</v>
      </c>
      <c r="R31" s="225">
        <v>-5000</v>
      </c>
      <c r="S31" s="225">
        <v>0</v>
      </c>
      <c r="T31" s="226">
        <v>0</v>
      </c>
      <c r="U31" s="166">
        <f t="shared" si="9"/>
        <v>0</v>
      </c>
      <c r="V31" s="166">
        <f t="shared" si="10"/>
        <v>0</v>
      </c>
      <c r="W31" s="166">
        <f t="shared" si="11"/>
        <v>0</v>
      </c>
      <c r="X31" s="166">
        <f t="shared" si="12"/>
        <v>0</v>
      </c>
    </row>
    <row r="32" spans="1:24" x14ac:dyDescent="0.2">
      <c r="A32" s="228" t="s">
        <v>53</v>
      </c>
      <c r="B32" s="209" t="s">
        <v>54</v>
      </c>
      <c r="C32" s="219">
        <v>200</v>
      </c>
      <c r="D32" s="220">
        <v>200</v>
      </c>
      <c r="E32" s="220">
        <v>0</v>
      </c>
      <c r="F32" s="221">
        <v>0</v>
      </c>
      <c r="G32" s="219">
        <v>0</v>
      </c>
      <c r="H32" s="220">
        <v>0</v>
      </c>
      <c r="I32" s="220"/>
      <c r="J32" s="220"/>
      <c r="K32" s="220">
        <v>0</v>
      </c>
      <c r="L32" s="222">
        <v>0</v>
      </c>
      <c r="M32" s="220">
        <v>0</v>
      </c>
      <c r="N32" s="222">
        <v>0</v>
      </c>
      <c r="O32" s="220">
        <v>0</v>
      </c>
      <c r="P32" s="234">
        <v>0</v>
      </c>
      <c r="Q32" s="224">
        <v>-200</v>
      </c>
      <c r="R32" s="225">
        <v>-200</v>
      </c>
      <c r="S32" s="225">
        <v>0</v>
      </c>
      <c r="T32" s="226">
        <v>0</v>
      </c>
      <c r="U32" s="166">
        <f t="shared" si="9"/>
        <v>0</v>
      </c>
      <c r="V32" s="166">
        <f t="shared" si="10"/>
        <v>0</v>
      </c>
      <c r="W32" s="166">
        <f t="shared" si="11"/>
        <v>0</v>
      </c>
      <c r="X32" s="166">
        <f t="shared" si="12"/>
        <v>0</v>
      </c>
    </row>
    <row r="33" spans="1:24" x14ac:dyDescent="0.2">
      <c r="A33" s="229" t="s">
        <v>55</v>
      </c>
      <c r="B33" s="206" t="s">
        <v>56</v>
      </c>
      <c r="C33" s="230">
        <v>608389</v>
      </c>
      <c r="D33" s="231">
        <v>339776.9842519685</v>
      </c>
      <c r="E33" s="231">
        <v>268611.81102362205</v>
      </c>
      <c r="F33" s="232">
        <v>0</v>
      </c>
      <c r="G33" s="230">
        <f t="shared" ref="G33:P33" si="16">G34+G35</f>
        <v>0</v>
      </c>
      <c r="H33" s="606">
        <f t="shared" si="16"/>
        <v>0</v>
      </c>
      <c r="I33" s="606"/>
      <c r="J33" s="606"/>
      <c r="K33" s="606">
        <f t="shared" si="16"/>
        <v>0</v>
      </c>
      <c r="L33" s="232">
        <f t="shared" si="16"/>
        <v>0</v>
      </c>
      <c r="M33" s="606">
        <f t="shared" si="16"/>
        <v>0</v>
      </c>
      <c r="N33" s="232">
        <f t="shared" si="16"/>
        <v>0</v>
      </c>
      <c r="O33" s="606">
        <f t="shared" si="16"/>
        <v>0</v>
      </c>
      <c r="P33" s="231">
        <f t="shared" si="16"/>
        <v>0</v>
      </c>
      <c r="Q33" s="174">
        <v>-9163</v>
      </c>
      <c r="R33" s="175">
        <v>19040.015748031496</v>
      </c>
      <c r="S33" s="175">
        <v>-28202.811023622053</v>
      </c>
      <c r="T33" s="176">
        <v>0</v>
      </c>
      <c r="U33" s="166">
        <f t="shared" si="9"/>
        <v>0</v>
      </c>
      <c r="V33" s="166">
        <f t="shared" si="10"/>
        <v>0</v>
      </c>
      <c r="W33" s="166">
        <f t="shared" si="11"/>
        <v>0</v>
      </c>
      <c r="X33" s="166">
        <f t="shared" si="12"/>
        <v>0</v>
      </c>
    </row>
    <row r="34" spans="1:24" x14ac:dyDescent="0.2">
      <c r="A34" s="228" t="s">
        <v>57</v>
      </c>
      <c r="B34" s="209" t="s">
        <v>58</v>
      </c>
      <c r="C34" s="219">
        <v>40000</v>
      </c>
      <c r="D34" s="233">
        <v>40000</v>
      </c>
      <c r="E34" s="233">
        <v>0</v>
      </c>
      <c r="F34" s="222">
        <v>0</v>
      </c>
      <c r="G34" s="219">
        <v>0</v>
      </c>
      <c r="H34" s="220">
        <v>0</v>
      </c>
      <c r="I34" s="220"/>
      <c r="J34" s="220"/>
      <c r="K34" s="220">
        <v>0</v>
      </c>
      <c r="L34" s="222">
        <v>0</v>
      </c>
      <c r="M34" s="220">
        <v>0</v>
      </c>
      <c r="N34" s="222">
        <v>0</v>
      </c>
      <c r="O34" s="220">
        <v>0</v>
      </c>
      <c r="P34" s="234">
        <v>0</v>
      </c>
      <c r="Q34" s="224">
        <v>-5000</v>
      </c>
      <c r="R34" s="225">
        <v>-5000</v>
      </c>
      <c r="S34" s="225">
        <v>0</v>
      </c>
      <c r="T34" s="226">
        <v>0</v>
      </c>
      <c r="U34" s="166">
        <f t="shared" si="9"/>
        <v>0</v>
      </c>
      <c r="V34" s="166">
        <f t="shared" si="10"/>
        <v>0</v>
      </c>
      <c r="W34" s="166">
        <f t="shared" si="11"/>
        <v>0</v>
      </c>
      <c r="X34" s="166">
        <f t="shared" si="12"/>
        <v>0</v>
      </c>
    </row>
    <row r="35" spans="1:24" x14ac:dyDescent="0.2">
      <c r="A35" s="228" t="s">
        <v>59</v>
      </c>
      <c r="B35" s="209" t="s">
        <v>60</v>
      </c>
      <c r="C35" s="219">
        <v>8000</v>
      </c>
      <c r="D35" s="233">
        <v>8000</v>
      </c>
      <c r="E35" s="233">
        <v>0</v>
      </c>
      <c r="F35" s="222">
        <v>0</v>
      </c>
      <c r="G35" s="219">
        <v>0</v>
      </c>
      <c r="H35" s="220">
        <v>0</v>
      </c>
      <c r="I35" s="220"/>
      <c r="J35" s="220"/>
      <c r="K35" s="220">
        <v>0</v>
      </c>
      <c r="L35" s="222">
        <v>0</v>
      </c>
      <c r="M35" s="220">
        <v>0</v>
      </c>
      <c r="N35" s="222">
        <v>0</v>
      </c>
      <c r="O35" s="220">
        <v>0</v>
      </c>
      <c r="P35" s="234">
        <v>0</v>
      </c>
      <c r="Q35" s="224">
        <v>0</v>
      </c>
      <c r="R35" s="225">
        <v>0</v>
      </c>
      <c r="S35" s="225">
        <v>0</v>
      </c>
      <c r="T35" s="226">
        <v>0</v>
      </c>
      <c r="U35" s="166">
        <f t="shared" si="9"/>
        <v>0</v>
      </c>
      <c r="V35" s="166">
        <f t="shared" si="10"/>
        <v>0</v>
      </c>
      <c r="W35" s="166">
        <f t="shared" si="11"/>
        <v>0</v>
      </c>
      <c r="X35" s="166">
        <f t="shared" si="12"/>
        <v>0</v>
      </c>
    </row>
    <row r="36" spans="1:24" x14ac:dyDescent="0.2">
      <c r="A36" s="577">
        <v>2.2999999999999998</v>
      </c>
      <c r="B36" s="206" t="s">
        <v>61</v>
      </c>
      <c r="C36" s="169">
        <v>3477391</v>
      </c>
      <c r="D36" s="236">
        <v>3106411</v>
      </c>
      <c r="E36" s="236">
        <v>0</v>
      </c>
      <c r="F36" s="172">
        <v>370980</v>
      </c>
      <c r="G36" s="169">
        <f t="shared" ref="G36:P36" si="17">G37+G38</f>
        <v>379</v>
      </c>
      <c r="H36" s="170">
        <f t="shared" si="17"/>
        <v>379</v>
      </c>
      <c r="I36" s="170"/>
      <c r="J36" s="170"/>
      <c r="K36" s="170">
        <f t="shared" si="17"/>
        <v>0</v>
      </c>
      <c r="L36" s="172">
        <f t="shared" si="17"/>
        <v>0</v>
      </c>
      <c r="M36" s="170">
        <f t="shared" si="17"/>
        <v>782</v>
      </c>
      <c r="N36" s="172">
        <f t="shared" si="17"/>
        <v>782</v>
      </c>
      <c r="O36" s="170">
        <f t="shared" si="17"/>
        <v>0</v>
      </c>
      <c r="P36" s="236">
        <f t="shared" si="17"/>
        <v>0</v>
      </c>
      <c r="Q36" s="174">
        <v>-33833</v>
      </c>
      <c r="R36" s="175">
        <v>-6353</v>
      </c>
      <c r="S36" s="175">
        <v>0</v>
      </c>
      <c r="T36" s="176">
        <v>-27480</v>
      </c>
      <c r="U36" s="166">
        <f t="shared" ref="U36:V41" si="18">M36-G36</f>
        <v>403</v>
      </c>
      <c r="V36" s="166">
        <f t="shared" si="18"/>
        <v>403</v>
      </c>
      <c r="W36" s="166">
        <f t="shared" ref="W36:X41" si="19">O36-K36</f>
        <v>0</v>
      </c>
      <c r="X36" s="166">
        <f t="shared" si="19"/>
        <v>0</v>
      </c>
    </row>
    <row r="37" spans="1:24" x14ac:dyDescent="0.2">
      <c r="A37" s="235" t="s">
        <v>62</v>
      </c>
      <c r="B37" s="206" t="s">
        <v>63</v>
      </c>
      <c r="C37" s="169">
        <v>3455554</v>
      </c>
      <c r="D37" s="236">
        <v>3084574</v>
      </c>
      <c r="E37" s="236">
        <v>0</v>
      </c>
      <c r="F37" s="172">
        <v>370980</v>
      </c>
      <c r="G37" s="169">
        <v>379</v>
      </c>
      <c r="H37" s="170">
        <v>379</v>
      </c>
      <c r="I37" s="170"/>
      <c r="J37" s="170"/>
      <c r="K37" s="170">
        <v>0</v>
      </c>
      <c r="L37" s="172">
        <v>0</v>
      </c>
      <c r="M37" s="170">
        <v>782</v>
      </c>
      <c r="N37" s="172">
        <v>782</v>
      </c>
      <c r="O37" s="170">
        <v>0</v>
      </c>
      <c r="P37" s="237">
        <v>0</v>
      </c>
      <c r="Q37" s="174">
        <v>-69948</v>
      </c>
      <c r="R37" s="175">
        <v>-42468</v>
      </c>
      <c r="S37" s="175">
        <v>0</v>
      </c>
      <c r="T37" s="176">
        <v>-27480</v>
      </c>
      <c r="U37" s="166">
        <f t="shared" si="18"/>
        <v>403</v>
      </c>
      <c r="V37" s="166">
        <f t="shared" si="18"/>
        <v>403</v>
      </c>
      <c r="W37" s="166">
        <f t="shared" si="19"/>
        <v>0</v>
      </c>
      <c r="X37" s="166">
        <f t="shared" si="19"/>
        <v>0</v>
      </c>
    </row>
    <row r="38" spans="1:24" x14ac:dyDescent="0.2">
      <c r="A38" s="235" t="s">
        <v>64</v>
      </c>
      <c r="B38" s="206" t="s">
        <v>276</v>
      </c>
      <c r="C38" s="181">
        <v>21837</v>
      </c>
      <c r="D38" s="212">
        <v>21837</v>
      </c>
      <c r="E38" s="212">
        <v>0</v>
      </c>
      <c r="F38" s="213">
        <v>0</v>
      </c>
      <c r="G38" s="181">
        <v>0</v>
      </c>
      <c r="H38" s="212">
        <v>0</v>
      </c>
      <c r="I38" s="212"/>
      <c r="J38" s="212"/>
      <c r="K38" s="212">
        <v>0</v>
      </c>
      <c r="L38" s="216">
        <v>0</v>
      </c>
      <c r="M38" s="212">
        <v>0</v>
      </c>
      <c r="N38" s="216">
        <v>0</v>
      </c>
      <c r="O38" s="212">
        <v>0</v>
      </c>
      <c r="P38" s="215">
        <v>0</v>
      </c>
      <c r="Q38" s="174">
        <v>36115</v>
      </c>
      <c r="R38" s="175">
        <v>36115</v>
      </c>
      <c r="S38" s="175">
        <v>0</v>
      </c>
      <c r="T38" s="176">
        <v>0</v>
      </c>
      <c r="U38" s="166">
        <f t="shared" si="18"/>
        <v>0</v>
      </c>
      <c r="V38" s="166">
        <f t="shared" si="18"/>
        <v>0</v>
      </c>
      <c r="W38" s="166">
        <f t="shared" si="19"/>
        <v>0</v>
      </c>
      <c r="X38" s="166">
        <f t="shared" si="19"/>
        <v>0</v>
      </c>
    </row>
    <row r="39" spans="1:24" x14ac:dyDescent="0.2">
      <c r="A39" s="577">
        <v>2.4</v>
      </c>
      <c r="B39" s="206" t="s">
        <v>10</v>
      </c>
      <c r="C39" s="181">
        <v>171645</v>
      </c>
      <c r="D39" s="212">
        <v>119816</v>
      </c>
      <c r="E39" s="212">
        <v>51829</v>
      </c>
      <c r="F39" s="213">
        <v>0</v>
      </c>
      <c r="G39" s="181">
        <f t="shared" ref="G39:P39" si="20">G40+G41</f>
        <v>150</v>
      </c>
      <c r="H39" s="212">
        <f t="shared" si="20"/>
        <v>150</v>
      </c>
      <c r="I39" s="212"/>
      <c r="J39" s="212"/>
      <c r="K39" s="212">
        <f t="shared" si="20"/>
        <v>0</v>
      </c>
      <c r="L39" s="216">
        <f t="shared" si="20"/>
        <v>0</v>
      </c>
      <c r="M39" s="212">
        <f t="shared" si="20"/>
        <v>0</v>
      </c>
      <c r="N39" s="216">
        <f t="shared" si="20"/>
        <v>0</v>
      </c>
      <c r="O39" s="212">
        <f t="shared" si="20"/>
        <v>0</v>
      </c>
      <c r="P39" s="214">
        <f t="shared" si="20"/>
        <v>0</v>
      </c>
      <c r="Q39" s="174">
        <v>-71488</v>
      </c>
      <c r="R39" s="175">
        <v>-42126</v>
      </c>
      <c r="S39" s="175">
        <v>-29362</v>
      </c>
      <c r="T39" s="176">
        <v>0</v>
      </c>
      <c r="U39" s="166">
        <f t="shared" si="18"/>
        <v>-150</v>
      </c>
      <c r="V39" s="166">
        <f t="shared" si="18"/>
        <v>-150</v>
      </c>
      <c r="W39" s="166">
        <f t="shared" si="19"/>
        <v>0</v>
      </c>
      <c r="X39" s="166">
        <f t="shared" si="19"/>
        <v>0</v>
      </c>
    </row>
    <row r="40" spans="1:24" x14ac:dyDescent="0.2">
      <c r="A40" s="235" t="s">
        <v>65</v>
      </c>
      <c r="B40" s="206" t="s">
        <v>277</v>
      </c>
      <c r="C40" s="181">
        <v>170213</v>
      </c>
      <c r="D40" s="212">
        <v>119816</v>
      </c>
      <c r="E40" s="212">
        <v>50397</v>
      </c>
      <c r="F40" s="213">
        <v>0</v>
      </c>
      <c r="G40" s="181">
        <v>0</v>
      </c>
      <c r="H40" s="212">
        <v>0</v>
      </c>
      <c r="I40" s="212"/>
      <c r="J40" s="212"/>
      <c r="K40" s="212">
        <v>0</v>
      </c>
      <c r="L40" s="216">
        <v>0</v>
      </c>
      <c r="M40" s="212">
        <v>0</v>
      </c>
      <c r="N40" s="216">
        <v>0</v>
      </c>
      <c r="O40" s="212">
        <v>0</v>
      </c>
      <c r="P40" s="215">
        <v>0</v>
      </c>
      <c r="Q40" s="174">
        <v>-70056</v>
      </c>
      <c r="R40" s="175">
        <v>-42126</v>
      </c>
      <c r="S40" s="175">
        <v>-27930</v>
      </c>
      <c r="T40" s="176">
        <v>0</v>
      </c>
      <c r="U40" s="166">
        <f t="shared" si="18"/>
        <v>0</v>
      </c>
      <c r="V40" s="166">
        <f t="shared" si="18"/>
        <v>0</v>
      </c>
      <c r="W40" s="166">
        <f t="shared" si="19"/>
        <v>0</v>
      </c>
      <c r="X40" s="166">
        <f t="shared" si="19"/>
        <v>0</v>
      </c>
    </row>
    <row r="41" spans="1:24" x14ac:dyDescent="0.2">
      <c r="A41" s="235" t="s">
        <v>66</v>
      </c>
      <c r="B41" s="206" t="s">
        <v>297</v>
      </c>
      <c r="C41" s="238">
        <v>1432</v>
      </c>
      <c r="D41" s="239">
        <v>0</v>
      </c>
      <c r="E41" s="239">
        <v>1432</v>
      </c>
      <c r="F41" s="240">
        <v>0</v>
      </c>
      <c r="G41" s="238">
        <v>150</v>
      </c>
      <c r="H41" s="239">
        <v>150</v>
      </c>
      <c r="I41" s="239"/>
      <c r="J41" s="239"/>
      <c r="K41" s="239">
        <v>0</v>
      </c>
      <c r="L41" s="241">
        <v>0</v>
      </c>
      <c r="M41" s="239">
        <v>0</v>
      </c>
      <c r="N41" s="241">
        <v>0</v>
      </c>
      <c r="O41" s="239">
        <v>0</v>
      </c>
      <c r="P41" s="609">
        <v>0</v>
      </c>
      <c r="Q41" s="174">
        <v>-1432</v>
      </c>
      <c r="R41" s="175">
        <v>0</v>
      </c>
      <c r="S41" s="175">
        <v>-1432</v>
      </c>
      <c r="T41" s="176">
        <v>0</v>
      </c>
      <c r="U41" s="166">
        <f t="shared" si="18"/>
        <v>-150</v>
      </c>
      <c r="V41" s="166">
        <f t="shared" si="18"/>
        <v>-150</v>
      </c>
      <c r="W41" s="166">
        <f t="shared" si="19"/>
        <v>0</v>
      </c>
      <c r="X41" s="166">
        <f t="shared" si="19"/>
        <v>0</v>
      </c>
    </row>
    <row r="42" spans="1:24" ht="15" customHeight="1" x14ac:dyDescent="0.2">
      <c r="A42" s="185">
        <v>2.16</v>
      </c>
      <c r="B42" s="205" t="s">
        <v>67</v>
      </c>
      <c r="C42" s="170">
        <v>0</v>
      </c>
      <c r="D42" s="170"/>
      <c r="E42" s="170"/>
      <c r="F42" s="171"/>
      <c r="G42" s="169"/>
      <c r="H42" s="170"/>
      <c r="I42" s="170"/>
      <c r="J42" s="170"/>
      <c r="K42" s="170"/>
      <c r="L42" s="236"/>
      <c r="M42" s="170">
        <v>0</v>
      </c>
      <c r="N42" s="170"/>
      <c r="O42" s="170"/>
      <c r="P42" s="173"/>
      <c r="Q42" s="174">
        <v>0</v>
      </c>
      <c r="R42" s="175">
        <v>0</v>
      </c>
      <c r="S42" s="175">
        <v>0</v>
      </c>
      <c r="T42" s="176">
        <v>0</v>
      </c>
      <c r="U42" s="166">
        <f>M42-G42</f>
        <v>0</v>
      </c>
      <c r="V42" s="167">
        <v>0</v>
      </c>
      <c r="W42" s="167">
        <v>0</v>
      </c>
      <c r="X42" s="168">
        <v>0</v>
      </c>
    </row>
    <row r="43" spans="1:24" ht="18.75" customHeight="1" thickBot="1" x14ac:dyDescent="0.25">
      <c r="A43" s="462" t="s">
        <v>68</v>
      </c>
      <c r="B43" s="463" t="s">
        <v>69</v>
      </c>
      <c r="C43" s="464">
        <v>10261114</v>
      </c>
      <c r="D43" s="465">
        <v>8987287.6179527566</v>
      </c>
      <c r="E43" s="465">
        <v>876345.24637795275</v>
      </c>
      <c r="F43" s="466">
        <v>397481</v>
      </c>
      <c r="G43" s="467">
        <f t="shared" ref="G43:P43" si="21">G4+G14</f>
        <v>529</v>
      </c>
      <c r="H43" s="467">
        <f t="shared" si="21"/>
        <v>529</v>
      </c>
      <c r="I43" s="467"/>
      <c r="J43" s="467"/>
      <c r="K43" s="467">
        <f t="shared" si="21"/>
        <v>0</v>
      </c>
      <c r="L43" s="467">
        <f t="shared" si="21"/>
        <v>0</v>
      </c>
      <c r="M43" s="467">
        <f t="shared" si="21"/>
        <v>782</v>
      </c>
      <c r="N43" s="467">
        <f t="shared" si="21"/>
        <v>782</v>
      </c>
      <c r="O43" s="467">
        <f t="shared" si="21"/>
        <v>0</v>
      </c>
      <c r="P43" s="467">
        <f t="shared" si="21"/>
        <v>0</v>
      </c>
      <c r="Q43" s="469">
        <v>-581331</v>
      </c>
      <c r="R43" s="469">
        <v>-635201.617952756</v>
      </c>
      <c r="S43" s="469">
        <v>92847.753622047254</v>
      </c>
      <c r="T43" s="481">
        <v>-38977</v>
      </c>
      <c r="U43" s="468">
        <f>M43-G43</f>
        <v>253</v>
      </c>
      <c r="V43" s="468">
        <v>-71867</v>
      </c>
      <c r="W43" s="468">
        <v>-278029</v>
      </c>
      <c r="X43" s="470">
        <v>-20302</v>
      </c>
    </row>
    <row r="44" spans="1:24" ht="17.25" thickTop="1" thickBot="1" x14ac:dyDescent="0.25">
      <c r="A44" s="783" t="s">
        <v>70</v>
      </c>
      <c r="B44" s="783"/>
      <c r="C44" s="755"/>
      <c r="D44" s="755"/>
      <c r="E44" s="755"/>
      <c r="F44" s="755"/>
      <c r="G44" s="755"/>
      <c r="H44" s="755"/>
      <c r="I44" s="755"/>
      <c r="J44" s="755"/>
      <c r="K44" s="755"/>
      <c r="L44" s="755"/>
      <c r="M44" s="755"/>
      <c r="N44" s="246"/>
      <c r="O44" s="246"/>
      <c r="P44" s="246"/>
      <c r="Q44" s="246"/>
      <c r="R44" s="246"/>
      <c r="S44" s="246"/>
      <c r="T44" s="246"/>
      <c r="U44" s="166"/>
      <c r="V44" s="167"/>
      <c r="W44" s="167"/>
      <c r="X44" s="168"/>
    </row>
    <row r="45" spans="1:24" ht="13.5" thickTop="1" x14ac:dyDescent="0.2">
      <c r="A45" s="471" t="s">
        <v>71</v>
      </c>
      <c r="B45" s="472" t="s">
        <v>72</v>
      </c>
      <c r="C45" s="451">
        <v>0</v>
      </c>
      <c r="D45" s="452">
        <v>0</v>
      </c>
      <c r="E45" s="452"/>
      <c r="F45" s="473"/>
      <c r="G45" s="451">
        <f t="shared" ref="G45:P45" si="22">G46+G47</f>
        <v>0</v>
      </c>
      <c r="H45" s="451">
        <f t="shared" si="22"/>
        <v>0</v>
      </c>
      <c r="I45" s="451"/>
      <c r="J45" s="452"/>
      <c r="K45" s="601">
        <f t="shared" si="22"/>
        <v>0</v>
      </c>
      <c r="L45" s="451">
        <f t="shared" si="22"/>
        <v>0</v>
      </c>
      <c r="M45" s="451">
        <f t="shared" si="22"/>
        <v>0</v>
      </c>
      <c r="N45" s="601">
        <f t="shared" si="22"/>
        <v>0</v>
      </c>
      <c r="O45" s="624">
        <f t="shared" si="22"/>
        <v>0</v>
      </c>
      <c r="P45" s="452">
        <f t="shared" si="22"/>
        <v>0</v>
      </c>
      <c r="Q45" s="445">
        <v>0</v>
      </c>
      <c r="R45" s="446">
        <v>0</v>
      </c>
      <c r="S45" s="446"/>
      <c r="T45" s="447"/>
      <c r="U45" s="451">
        <f t="shared" ref="U45:V52" si="23">M45-G45</f>
        <v>0</v>
      </c>
      <c r="V45" s="451">
        <f t="shared" si="23"/>
        <v>0</v>
      </c>
      <c r="W45" s="451">
        <f t="shared" ref="W45:X52" si="24">O45-K45</f>
        <v>0</v>
      </c>
      <c r="X45" s="451">
        <f t="shared" si="24"/>
        <v>0</v>
      </c>
    </row>
    <row r="46" spans="1:24" x14ac:dyDescent="0.2">
      <c r="A46" s="578">
        <v>1.1000000000000001</v>
      </c>
      <c r="B46" s="206" t="s">
        <v>73</v>
      </c>
      <c r="C46" s="249">
        <v>0</v>
      </c>
      <c r="D46" s="250">
        <v>0</v>
      </c>
      <c r="E46" s="250"/>
      <c r="F46" s="251"/>
      <c r="G46" s="611">
        <v>0</v>
      </c>
      <c r="H46" s="250">
        <v>0</v>
      </c>
      <c r="I46" s="262"/>
      <c r="J46" s="250"/>
      <c r="K46" s="252">
        <v>0</v>
      </c>
      <c r="L46" s="250">
        <v>0</v>
      </c>
      <c r="M46" s="252">
        <v>0</v>
      </c>
      <c r="N46" s="623">
        <v>0</v>
      </c>
      <c r="O46" s="252">
        <v>0</v>
      </c>
      <c r="P46" s="253">
        <v>0</v>
      </c>
      <c r="Q46" s="174">
        <v>0</v>
      </c>
      <c r="R46" s="175">
        <v>0</v>
      </c>
      <c r="S46" s="175"/>
      <c r="T46" s="254"/>
      <c r="U46" s="166">
        <f t="shared" si="23"/>
        <v>0</v>
      </c>
      <c r="V46" s="166">
        <f t="shared" si="23"/>
        <v>0</v>
      </c>
      <c r="W46" s="166">
        <f t="shared" si="24"/>
        <v>0</v>
      </c>
      <c r="X46" s="166">
        <f t="shared" si="24"/>
        <v>0</v>
      </c>
    </row>
    <row r="47" spans="1:24" x14ac:dyDescent="0.2">
      <c r="A47" s="577">
        <v>1.2</v>
      </c>
      <c r="B47" s="206" t="s">
        <v>74</v>
      </c>
      <c r="C47" s="181">
        <v>0</v>
      </c>
      <c r="D47" s="212">
        <v>0</v>
      </c>
      <c r="E47" s="212"/>
      <c r="F47" s="213"/>
      <c r="G47" s="255">
        <v>0</v>
      </c>
      <c r="H47" s="212">
        <v>0</v>
      </c>
      <c r="I47" s="214"/>
      <c r="J47" s="212"/>
      <c r="K47" s="216">
        <v>0</v>
      </c>
      <c r="L47" s="212">
        <v>0</v>
      </c>
      <c r="M47" s="216">
        <v>0</v>
      </c>
      <c r="N47" s="212">
        <v>0</v>
      </c>
      <c r="O47" s="216">
        <v>0</v>
      </c>
      <c r="P47" s="193">
        <v>0</v>
      </c>
      <c r="Q47" s="174">
        <v>0</v>
      </c>
      <c r="R47" s="175">
        <v>0</v>
      </c>
      <c r="S47" s="175"/>
      <c r="T47" s="254"/>
      <c r="U47" s="166">
        <f t="shared" si="23"/>
        <v>0</v>
      </c>
      <c r="V47" s="166">
        <f t="shared" si="23"/>
        <v>0</v>
      </c>
      <c r="W47" s="166">
        <f t="shared" si="24"/>
        <v>0</v>
      </c>
      <c r="X47" s="166">
        <f t="shared" si="24"/>
        <v>0</v>
      </c>
    </row>
    <row r="48" spans="1:24" x14ac:dyDescent="0.2">
      <c r="A48" s="235" t="s">
        <v>11</v>
      </c>
      <c r="B48" s="206" t="s">
        <v>75</v>
      </c>
      <c r="C48" s="181">
        <v>0</v>
      </c>
      <c r="D48" s="212">
        <v>0</v>
      </c>
      <c r="E48" s="212"/>
      <c r="F48" s="213"/>
      <c r="G48" s="255">
        <f t="shared" ref="G48:P48" si="25">G49+G50</f>
        <v>0</v>
      </c>
      <c r="H48" s="212">
        <f t="shared" si="25"/>
        <v>0</v>
      </c>
      <c r="I48" s="214"/>
      <c r="J48" s="212"/>
      <c r="K48" s="216">
        <f t="shared" si="25"/>
        <v>0</v>
      </c>
      <c r="L48" s="212">
        <f t="shared" si="25"/>
        <v>0</v>
      </c>
      <c r="M48" s="216">
        <f t="shared" si="25"/>
        <v>0</v>
      </c>
      <c r="N48" s="212">
        <f t="shared" si="25"/>
        <v>0</v>
      </c>
      <c r="O48" s="216">
        <f t="shared" si="25"/>
        <v>0</v>
      </c>
      <c r="P48" s="212">
        <f t="shared" si="25"/>
        <v>0</v>
      </c>
      <c r="Q48" s="174">
        <v>0</v>
      </c>
      <c r="R48" s="175">
        <v>0</v>
      </c>
      <c r="S48" s="175"/>
      <c r="T48" s="254"/>
      <c r="U48" s="166">
        <f t="shared" si="23"/>
        <v>0</v>
      </c>
      <c r="V48" s="166">
        <f t="shared" si="23"/>
        <v>0</v>
      </c>
      <c r="W48" s="166">
        <f t="shared" si="24"/>
        <v>0</v>
      </c>
      <c r="X48" s="166">
        <f t="shared" si="24"/>
        <v>0</v>
      </c>
    </row>
    <row r="49" spans="1:24" x14ac:dyDescent="0.2">
      <c r="A49" s="235" t="s">
        <v>13</v>
      </c>
      <c r="B49" s="206" t="s">
        <v>76</v>
      </c>
      <c r="C49" s="181">
        <v>0</v>
      </c>
      <c r="D49" s="212">
        <v>0</v>
      </c>
      <c r="E49" s="212"/>
      <c r="F49" s="213"/>
      <c r="G49" s="255">
        <v>0</v>
      </c>
      <c r="H49" s="212">
        <v>0</v>
      </c>
      <c r="I49" s="214"/>
      <c r="J49" s="212"/>
      <c r="K49" s="216">
        <v>0</v>
      </c>
      <c r="L49" s="212">
        <v>0</v>
      </c>
      <c r="M49" s="216">
        <v>0</v>
      </c>
      <c r="N49" s="170">
        <v>0</v>
      </c>
      <c r="O49" s="216">
        <v>0</v>
      </c>
      <c r="P49" s="193">
        <v>0</v>
      </c>
      <c r="Q49" s="174">
        <v>0</v>
      </c>
      <c r="R49" s="175">
        <v>0</v>
      </c>
      <c r="S49" s="175"/>
      <c r="T49" s="254"/>
      <c r="U49" s="166">
        <f t="shared" si="23"/>
        <v>0</v>
      </c>
      <c r="V49" s="166">
        <f t="shared" si="23"/>
        <v>0</v>
      </c>
      <c r="W49" s="166">
        <f t="shared" si="24"/>
        <v>0</v>
      </c>
      <c r="X49" s="166">
        <f t="shared" si="24"/>
        <v>0</v>
      </c>
    </row>
    <row r="50" spans="1:24" x14ac:dyDescent="0.2">
      <c r="A50" s="235" t="s">
        <v>15</v>
      </c>
      <c r="B50" s="206" t="s">
        <v>77</v>
      </c>
      <c r="C50" s="181">
        <v>0</v>
      </c>
      <c r="D50" s="212">
        <v>0</v>
      </c>
      <c r="E50" s="212"/>
      <c r="F50" s="213"/>
      <c r="G50" s="255">
        <v>0</v>
      </c>
      <c r="H50" s="212">
        <v>0</v>
      </c>
      <c r="I50" s="214"/>
      <c r="J50" s="212"/>
      <c r="K50" s="216">
        <v>0</v>
      </c>
      <c r="L50" s="212">
        <v>0</v>
      </c>
      <c r="M50" s="216">
        <v>0</v>
      </c>
      <c r="N50" s="170">
        <v>0</v>
      </c>
      <c r="O50" s="216">
        <v>0</v>
      </c>
      <c r="P50" s="193">
        <v>0</v>
      </c>
      <c r="Q50" s="174">
        <v>0</v>
      </c>
      <c r="R50" s="175">
        <v>0</v>
      </c>
      <c r="S50" s="175"/>
      <c r="T50" s="254"/>
      <c r="U50" s="166">
        <f t="shared" si="23"/>
        <v>0</v>
      </c>
      <c r="V50" s="166">
        <f t="shared" si="23"/>
        <v>0</v>
      </c>
      <c r="W50" s="166">
        <f t="shared" si="24"/>
        <v>0</v>
      </c>
      <c r="X50" s="166">
        <f t="shared" si="24"/>
        <v>0</v>
      </c>
    </row>
    <row r="51" spans="1:24" x14ac:dyDescent="0.2">
      <c r="A51" s="235" t="s">
        <v>17</v>
      </c>
      <c r="B51" s="206" t="s">
        <v>78</v>
      </c>
      <c r="C51" s="181">
        <v>0</v>
      </c>
      <c r="D51" s="212">
        <v>0</v>
      </c>
      <c r="E51" s="212"/>
      <c r="F51" s="213"/>
      <c r="G51" s="255">
        <v>0</v>
      </c>
      <c r="H51" s="212">
        <v>0</v>
      </c>
      <c r="I51" s="214"/>
      <c r="J51" s="212"/>
      <c r="K51" s="216">
        <v>0</v>
      </c>
      <c r="L51" s="212">
        <v>0</v>
      </c>
      <c r="M51" s="216">
        <v>0</v>
      </c>
      <c r="N51" s="170">
        <v>0</v>
      </c>
      <c r="O51" s="216">
        <v>0</v>
      </c>
      <c r="P51" s="193">
        <v>0</v>
      </c>
      <c r="Q51" s="174">
        <v>0</v>
      </c>
      <c r="R51" s="175">
        <v>0</v>
      </c>
      <c r="S51" s="175"/>
      <c r="T51" s="254"/>
      <c r="U51" s="166">
        <f t="shared" si="23"/>
        <v>0</v>
      </c>
      <c r="V51" s="166">
        <f t="shared" si="23"/>
        <v>0</v>
      </c>
      <c r="W51" s="166">
        <f t="shared" si="24"/>
        <v>0</v>
      </c>
      <c r="X51" s="166">
        <f t="shared" si="24"/>
        <v>0</v>
      </c>
    </row>
    <row r="52" spans="1:24" x14ac:dyDescent="0.2">
      <c r="A52" s="256" t="s">
        <v>19</v>
      </c>
      <c r="B52" s="257" t="s">
        <v>79</v>
      </c>
      <c r="C52" s="181">
        <v>0</v>
      </c>
      <c r="D52" s="188">
        <v>0</v>
      </c>
      <c r="E52" s="188"/>
      <c r="F52" s="258"/>
      <c r="G52" s="255">
        <v>0</v>
      </c>
      <c r="H52" s="212">
        <v>0</v>
      </c>
      <c r="I52" s="214"/>
      <c r="J52" s="212"/>
      <c r="K52" s="216">
        <v>0</v>
      </c>
      <c r="L52" s="212">
        <v>0</v>
      </c>
      <c r="M52" s="216">
        <v>0</v>
      </c>
      <c r="N52" s="170">
        <v>0</v>
      </c>
      <c r="O52" s="322">
        <v>0</v>
      </c>
      <c r="P52" s="259">
        <v>0</v>
      </c>
      <c r="Q52" s="174">
        <v>0</v>
      </c>
      <c r="R52" s="175">
        <v>0</v>
      </c>
      <c r="S52" s="175"/>
      <c r="T52" s="254"/>
      <c r="U52" s="166">
        <f t="shared" si="23"/>
        <v>0</v>
      </c>
      <c r="V52" s="166">
        <f t="shared" si="23"/>
        <v>0</v>
      </c>
      <c r="W52" s="166">
        <f t="shared" si="24"/>
        <v>0</v>
      </c>
      <c r="X52" s="166">
        <f t="shared" si="24"/>
        <v>0</v>
      </c>
    </row>
    <row r="53" spans="1:24" x14ac:dyDescent="0.2">
      <c r="A53" s="158"/>
      <c r="B53" s="261"/>
      <c r="C53" s="249"/>
      <c r="D53" s="262"/>
      <c r="E53" s="262"/>
      <c r="F53" s="252"/>
      <c r="G53" s="611"/>
      <c r="H53" s="250"/>
      <c r="I53" s="262"/>
      <c r="J53" s="250"/>
      <c r="K53" s="252"/>
      <c r="L53" s="250"/>
      <c r="M53" s="252"/>
      <c r="N53" s="250"/>
      <c r="O53" s="252"/>
      <c r="P53" s="253"/>
      <c r="Q53" s="264"/>
      <c r="R53" s="265"/>
      <c r="S53" s="265"/>
      <c r="T53" s="266"/>
      <c r="U53" s="200"/>
      <c r="V53" s="201"/>
      <c r="W53" s="201"/>
      <c r="X53" s="202"/>
    </row>
    <row r="54" spans="1:24" x14ac:dyDescent="0.2">
      <c r="A54" s="471" t="s">
        <v>20</v>
      </c>
      <c r="B54" s="474" t="s">
        <v>80</v>
      </c>
      <c r="C54" s="475">
        <v>3199021</v>
      </c>
      <c r="D54" s="476">
        <v>2109245.6062992127</v>
      </c>
      <c r="E54" s="476">
        <v>1089775.0236220472</v>
      </c>
      <c r="F54" s="477">
        <v>0</v>
      </c>
      <c r="G54" s="612">
        <f t="shared" ref="G54:P54" si="26">G55+G61</f>
        <v>0</v>
      </c>
      <c r="H54" s="476">
        <f t="shared" si="26"/>
        <v>0</v>
      </c>
      <c r="I54" s="703"/>
      <c r="J54" s="476"/>
      <c r="K54" s="619">
        <f t="shared" si="26"/>
        <v>0</v>
      </c>
      <c r="L54" s="476">
        <f t="shared" si="26"/>
        <v>0</v>
      </c>
      <c r="M54" s="619">
        <f t="shared" si="26"/>
        <v>0</v>
      </c>
      <c r="N54" s="476">
        <f t="shared" si="26"/>
        <v>0</v>
      </c>
      <c r="O54" s="619">
        <f t="shared" si="26"/>
        <v>0</v>
      </c>
      <c r="P54" s="476">
        <f t="shared" si="26"/>
        <v>0</v>
      </c>
      <c r="Q54" s="478">
        <v>-2188506</v>
      </c>
      <c r="R54" s="478">
        <v>-1658916.6062992127</v>
      </c>
      <c r="S54" s="478">
        <v>-529589.02362204727</v>
      </c>
      <c r="T54" s="478">
        <v>0</v>
      </c>
      <c r="U54" s="479">
        <f t="shared" ref="U54:V57" si="27">M54-G54</f>
        <v>0</v>
      </c>
      <c r="V54" s="479">
        <f t="shared" si="27"/>
        <v>0</v>
      </c>
      <c r="W54" s="479">
        <f t="shared" ref="W54:X57" si="28">O54-K54</f>
        <v>0</v>
      </c>
      <c r="X54" s="479">
        <f t="shared" si="28"/>
        <v>0</v>
      </c>
    </row>
    <row r="55" spans="1:24" x14ac:dyDescent="0.2">
      <c r="A55" s="579">
        <v>2.1</v>
      </c>
      <c r="B55" s="158" t="s">
        <v>81</v>
      </c>
      <c r="C55" s="159">
        <v>864517</v>
      </c>
      <c r="D55" s="160">
        <v>551023.60629921267</v>
      </c>
      <c r="E55" s="160">
        <v>313493.02362204727</v>
      </c>
      <c r="F55" s="161">
        <v>0</v>
      </c>
      <c r="G55" s="613">
        <f t="shared" ref="G55:O55" si="29">G56+G57+G59+G60</f>
        <v>0</v>
      </c>
      <c r="H55" s="160">
        <f t="shared" si="29"/>
        <v>0</v>
      </c>
      <c r="I55" s="599"/>
      <c r="J55" s="160"/>
      <c r="K55" s="620">
        <f t="shared" si="29"/>
        <v>0</v>
      </c>
      <c r="L55" s="160">
        <f t="shared" si="29"/>
        <v>0</v>
      </c>
      <c r="M55" s="620">
        <f t="shared" si="29"/>
        <v>0</v>
      </c>
      <c r="N55" s="160">
        <f t="shared" si="29"/>
        <v>0</v>
      </c>
      <c r="O55" s="620">
        <f t="shared" si="29"/>
        <v>0</v>
      </c>
      <c r="P55" s="160">
        <f>P56+P59+P60</f>
        <v>0</v>
      </c>
      <c r="Q55" s="159" t="e">
        <f>Q56+Q57+#REF!+Q59+Q60</f>
        <v>#REF!</v>
      </c>
      <c r="R55" s="159" t="e">
        <f>R56+R57+#REF!+R59+R60</f>
        <v>#REF!</v>
      </c>
      <c r="S55" s="159" t="e">
        <f>S56+S57+#REF!+S59+S60</f>
        <v>#REF!</v>
      </c>
      <c r="T55" s="159" t="e">
        <f>T56+T57+#REF!+T59+T60</f>
        <v>#REF!</v>
      </c>
      <c r="U55" s="166">
        <f t="shared" si="27"/>
        <v>0</v>
      </c>
      <c r="V55" s="166">
        <f t="shared" si="27"/>
        <v>0</v>
      </c>
      <c r="W55" s="166">
        <f t="shared" si="28"/>
        <v>0</v>
      </c>
      <c r="X55" s="166">
        <f t="shared" si="28"/>
        <v>0</v>
      </c>
    </row>
    <row r="56" spans="1:24" ht="12" customHeight="1" x14ac:dyDescent="0.2">
      <c r="A56" s="269" t="s">
        <v>23</v>
      </c>
      <c r="B56" s="158" t="s">
        <v>82</v>
      </c>
      <c r="C56" s="174">
        <v>301203</v>
      </c>
      <c r="D56" s="175">
        <v>3361.6062992125985</v>
      </c>
      <c r="E56" s="175">
        <v>297841.02362204727</v>
      </c>
      <c r="F56" s="254">
        <v>0</v>
      </c>
      <c r="G56" s="194">
        <v>0</v>
      </c>
      <c r="H56" s="175">
        <v>0</v>
      </c>
      <c r="I56" s="327"/>
      <c r="J56" s="175"/>
      <c r="K56" s="195">
        <v>0</v>
      </c>
      <c r="L56" s="175">
        <v>0</v>
      </c>
      <c r="M56" s="195">
        <v>0</v>
      </c>
      <c r="N56" s="175">
        <v>0</v>
      </c>
      <c r="O56" s="195">
        <v>0</v>
      </c>
      <c r="P56" s="176">
        <v>0</v>
      </c>
      <c r="Q56" s="174">
        <v>-275190</v>
      </c>
      <c r="R56" s="175">
        <v>9742.393700787401</v>
      </c>
      <c r="S56" s="175">
        <v>-284932.02362204727</v>
      </c>
      <c r="T56" s="254">
        <v>0</v>
      </c>
      <c r="U56" s="166">
        <f t="shared" si="27"/>
        <v>0</v>
      </c>
      <c r="V56" s="166">
        <f t="shared" si="27"/>
        <v>0</v>
      </c>
      <c r="W56" s="166">
        <f t="shared" si="28"/>
        <v>0</v>
      </c>
      <c r="X56" s="166">
        <f t="shared" si="28"/>
        <v>0</v>
      </c>
    </row>
    <row r="57" spans="1:24" ht="14.25" customHeight="1" x14ac:dyDescent="0.2">
      <c r="A57" s="269" t="s">
        <v>25</v>
      </c>
      <c r="B57" s="158" t="s">
        <v>83</v>
      </c>
      <c r="C57" s="174">
        <v>446325</v>
      </c>
      <c r="D57" s="175">
        <v>445538</v>
      </c>
      <c r="E57" s="175">
        <v>787</v>
      </c>
      <c r="F57" s="254">
        <v>0</v>
      </c>
      <c r="G57" s="194">
        <v>0</v>
      </c>
      <c r="H57" s="175">
        <v>0</v>
      </c>
      <c r="I57" s="327"/>
      <c r="J57" s="175"/>
      <c r="K57" s="195">
        <v>0</v>
      </c>
      <c r="L57" s="175">
        <v>0</v>
      </c>
      <c r="M57" s="195">
        <v>0</v>
      </c>
      <c r="N57" s="175">
        <v>0</v>
      </c>
      <c r="O57" s="195">
        <v>0</v>
      </c>
      <c r="P57" s="175">
        <v>0</v>
      </c>
      <c r="Q57" s="174">
        <v>34373</v>
      </c>
      <c r="R57" s="175">
        <v>-8813</v>
      </c>
      <c r="S57" s="175">
        <v>43186</v>
      </c>
      <c r="T57" s="254">
        <v>0</v>
      </c>
      <c r="U57" s="166">
        <f t="shared" si="27"/>
        <v>0</v>
      </c>
      <c r="V57" s="166">
        <f t="shared" si="27"/>
        <v>0</v>
      </c>
      <c r="W57" s="166">
        <f t="shared" si="28"/>
        <v>0</v>
      </c>
      <c r="X57" s="166">
        <f t="shared" si="28"/>
        <v>0</v>
      </c>
    </row>
    <row r="58" spans="1:24" ht="12.75" customHeight="1" x14ac:dyDescent="0.2">
      <c r="A58" s="270" t="s">
        <v>27</v>
      </c>
      <c r="B58" s="218" t="s">
        <v>84</v>
      </c>
      <c r="C58" s="169"/>
      <c r="D58" s="170"/>
      <c r="E58" s="170"/>
      <c r="F58" s="171"/>
      <c r="G58" s="614"/>
      <c r="H58" s="170"/>
      <c r="I58" s="236"/>
      <c r="J58" s="170"/>
      <c r="K58" s="172"/>
      <c r="L58" s="170"/>
      <c r="M58" s="172"/>
      <c r="N58" s="170"/>
      <c r="O58" s="172"/>
      <c r="P58" s="173"/>
      <c r="Q58" s="174">
        <v>0</v>
      </c>
      <c r="R58" s="175">
        <v>0</v>
      </c>
      <c r="S58" s="175">
        <v>0</v>
      </c>
      <c r="T58" s="254">
        <v>0</v>
      </c>
      <c r="U58" s="166">
        <f t="shared" ref="U58:U69" si="30">M58-G58</f>
        <v>0</v>
      </c>
      <c r="V58" s="167">
        <v>0</v>
      </c>
      <c r="W58" s="167">
        <v>0</v>
      </c>
      <c r="X58" s="168">
        <v>0</v>
      </c>
    </row>
    <row r="59" spans="1:24" x14ac:dyDescent="0.2">
      <c r="A59" s="269" t="s">
        <v>35</v>
      </c>
      <c r="B59" s="158" t="s">
        <v>266</v>
      </c>
      <c r="C59" s="238">
        <v>116989</v>
      </c>
      <c r="D59" s="239">
        <v>102124</v>
      </c>
      <c r="E59" s="239">
        <v>14865</v>
      </c>
      <c r="F59" s="240">
        <v>0</v>
      </c>
      <c r="G59" s="615">
        <v>0</v>
      </c>
      <c r="H59" s="239">
        <v>0</v>
      </c>
      <c r="I59" s="704"/>
      <c r="J59" s="239"/>
      <c r="K59" s="241">
        <v>0</v>
      </c>
      <c r="L59" s="239">
        <v>0</v>
      </c>
      <c r="M59" s="241">
        <v>0</v>
      </c>
      <c r="N59" s="239">
        <v>0</v>
      </c>
      <c r="O59" s="241">
        <v>0</v>
      </c>
      <c r="P59" s="242">
        <v>0</v>
      </c>
      <c r="Q59" s="174">
        <v>-116989</v>
      </c>
      <c r="R59" s="175">
        <v>-102124</v>
      </c>
      <c r="S59" s="175">
        <v>-14865</v>
      </c>
      <c r="T59" s="254">
        <v>0</v>
      </c>
      <c r="U59" s="166">
        <f t="shared" si="30"/>
        <v>0</v>
      </c>
      <c r="V59" s="166">
        <f t="shared" ref="V59:V69" si="31">N59-H59</f>
        <v>0</v>
      </c>
      <c r="W59" s="166">
        <f t="shared" ref="W59:W69" si="32">O59-K59</f>
        <v>0</v>
      </c>
      <c r="X59" s="166">
        <f t="shared" ref="X59:X69" si="33">P59-L59</f>
        <v>0</v>
      </c>
    </row>
    <row r="60" spans="1:24" x14ac:dyDescent="0.2">
      <c r="A60" s="269" t="s">
        <v>49</v>
      </c>
      <c r="B60" s="158" t="s">
        <v>85</v>
      </c>
      <c r="C60" s="169">
        <v>0</v>
      </c>
      <c r="D60" s="170"/>
      <c r="E60" s="170"/>
      <c r="F60" s="171"/>
      <c r="G60" s="614">
        <v>0</v>
      </c>
      <c r="H60" s="170">
        <v>0</v>
      </c>
      <c r="I60" s="236"/>
      <c r="J60" s="170"/>
      <c r="K60" s="172">
        <v>0</v>
      </c>
      <c r="L60" s="170">
        <v>0</v>
      </c>
      <c r="M60" s="172">
        <v>0</v>
      </c>
      <c r="N60" s="170">
        <v>0</v>
      </c>
      <c r="O60" s="172">
        <v>0</v>
      </c>
      <c r="P60" s="173">
        <v>0</v>
      </c>
      <c r="Q60" s="174">
        <v>0</v>
      </c>
      <c r="R60" s="175"/>
      <c r="S60" s="175"/>
      <c r="T60" s="254"/>
      <c r="U60" s="166">
        <f t="shared" si="30"/>
        <v>0</v>
      </c>
      <c r="V60" s="166">
        <f t="shared" si="31"/>
        <v>0</v>
      </c>
      <c r="W60" s="166">
        <f t="shared" si="32"/>
        <v>0</v>
      </c>
      <c r="X60" s="166">
        <f t="shared" si="33"/>
        <v>0</v>
      </c>
    </row>
    <row r="61" spans="1:24" x14ac:dyDescent="0.2">
      <c r="A61" s="579">
        <v>2.2999999999999998</v>
      </c>
      <c r="B61" s="158" t="s">
        <v>74</v>
      </c>
      <c r="C61" s="174">
        <v>2334504</v>
      </c>
      <c r="D61" s="175">
        <v>1558222</v>
      </c>
      <c r="E61" s="175">
        <v>776282</v>
      </c>
      <c r="F61" s="254">
        <v>0</v>
      </c>
      <c r="G61" s="194">
        <f>G62+G63</f>
        <v>0</v>
      </c>
      <c r="H61" s="175">
        <v>0</v>
      </c>
      <c r="I61" s="327"/>
      <c r="J61" s="175"/>
      <c r="K61" s="195">
        <v>0</v>
      </c>
      <c r="L61" s="175">
        <f>L62+L63</f>
        <v>0</v>
      </c>
      <c r="M61" s="195">
        <v>0</v>
      </c>
      <c r="N61" s="175">
        <v>0</v>
      </c>
      <c r="O61" s="195">
        <f>O62+O63</f>
        <v>0</v>
      </c>
      <c r="P61" s="175">
        <f>P62+P63</f>
        <v>0</v>
      </c>
      <c r="Q61" s="174">
        <v>-1830700</v>
      </c>
      <c r="R61" s="175">
        <v>-1557722</v>
      </c>
      <c r="S61" s="175">
        <v>-272978</v>
      </c>
      <c r="T61" s="254">
        <v>0</v>
      </c>
      <c r="U61" s="166">
        <f t="shared" si="30"/>
        <v>0</v>
      </c>
      <c r="V61" s="166">
        <f t="shared" si="31"/>
        <v>0</v>
      </c>
      <c r="W61" s="166">
        <f t="shared" si="32"/>
        <v>0</v>
      </c>
      <c r="X61" s="166">
        <f t="shared" si="33"/>
        <v>0</v>
      </c>
    </row>
    <row r="62" spans="1:24" x14ac:dyDescent="0.2">
      <c r="A62" s="270" t="s">
        <v>62</v>
      </c>
      <c r="B62" s="218" t="s">
        <v>267</v>
      </c>
      <c r="C62" s="238">
        <v>2334004</v>
      </c>
      <c r="D62" s="239">
        <v>1557722</v>
      </c>
      <c r="E62" s="239">
        <v>776282</v>
      </c>
      <c r="F62" s="240">
        <v>0</v>
      </c>
      <c r="G62" s="615">
        <v>0</v>
      </c>
      <c r="H62" s="239">
        <v>0</v>
      </c>
      <c r="I62" s="704"/>
      <c r="J62" s="239"/>
      <c r="K62" s="241">
        <v>0</v>
      </c>
      <c r="L62" s="239">
        <v>0</v>
      </c>
      <c r="M62" s="241">
        <v>0</v>
      </c>
      <c r="N62" s="239">
        <v>0</v>
      </c>
      <c r="O62" s="241">
        <v>0</v>
      </c>
      <c r="P62" s="242">
        <v>0</v>
      </c>
      <c r="Q62" s="174">
        <v>-1830700</v>
      </c>
      <c r="R62" s="175">
        <v>-1557722</v>
      </c>
      <c r="S62" s="175">
        <v>-272978</v>
      </c>
      <c r="T62" s="254">
        <v>0</v>
      </c>
      <c r="U62" s="166">
        <f t="shared" si="30"/>
        <v>0</v>
      </c>
      <c r="V62" s="166">
        <f t="shared" si="31"/>
        <v>0</v>
      </c>
      <c r="W62" s="166">
        <f t="shared" si="32"/>
        <v>0</v>
      </c>
      <c r="X62" s="166">
        <f t="shared" si="33"/>
        <v>0</v>
      </c>
    </row>
    <row r="63" spans="1:24" x14ac:dyDescent="0.2">
      <c r="A63" s="270" t="s">
        <v>64</v>
      </c>
      <c r="B63" s="218" t="s">
        <v>280</v>
      </c>
      <c r="C63" s="169">
        <v>500</v>
      </c>
      <c r="D63" s="170">
        <v>500</v>
      </c>
      <c r="E63" s="170">
        <v>0</v>
      </c>
      <c r="F63" s="171">
        <v>0</v>
      </c>
      <c r="G63" s="614">
        <v>0</v>
      </c>
      <c r="H63" s="170">
        <v>0</v>
      </c>
      <c r="I63" s="236"/>
      <c r="J63" s="170"/>
      <c r="K63" s="172">
        <v>0</v>
      </c>
      <c r="L63" s="170">
        <v>0</v>
      </c>
      <c r="M63" s="172">
        <v>0</v>
      </c>
      <c r="N63" s="170">
        <v>0</v>
      </c>
      <c r="O63" s="172">
        <v>0</v>
      </c>
      <c r="P63" s="173">
        <v>0</v>
      </c>
      <c r="Q63" s="174">
        <v>0</v>
      </c>
      <c r="R63" s="175">
        <v>0</v>
      </c>
      <c r="S63" s="175">
        <v>0</v>
      </c>
      <c r="T63" s="254">
        <v>0</v>
      </c>
      <c r="U63" s="166">
        <f t="shared" si="30"/>
        <v>0</v>
      </c>
      <c r="V63" s="166">
        <f t="shared" si="31"/>
        <v>0</v>
      </c>
      <c r="W63" s="166">
        <f t="shared" si="32"/>
        <v>0</v>
      </c>
      <c r="X63" s="166">
        <f t="shared" si="33"/>
        <v>0</v>
      </c>
    </row>
    <row r="64" spans="1:24" ht="13.5" x14ac:dyDescent="0.2">
      <c r="A64" s="480" t="s">
        <v>86</v>
      </c>
      <c r="B64" s="481" t="s">
        <v>87</v>
      </c>
      <c r="C64" s="482">
        <v>3199021</v>
      </c>
      <c r="D64" s="483">
        <v>2109245.6062992127</v>
      </c>
      <c r="E64" s="483">
        <v>1089775.0236220472</v>
      </c>
      <c r="F64" s="484">
        <v>0</v>
      </c>
      <c r="G64" s="616">
        <f t="shared" ref="G64:P64" si="34">G45+G54</f>
        <v>0</v>
      </c>
      <c r="H64" s="483">
        <f t="shared" si="34"/>
        <v>0</v>
      </c>
      <c r="I64" s="705"/>
      <c r="J64" s="483"/>
      <c r="K64" s="621">
        <f t="shared" si="34"/>
        <v>0</v>
      </c>
      <c r="L64" s="483">
        <f t="shared" si="34"/>
        <v>0</v>
      </c>
      <c r="M64" s="621">
        <f t="shared" si="34"/>
        <v>0</v>
      </c>
      <c r="N64" s="483">
        <f t="shared" si="34"/>
        <v>0</v>
      </c>
      <c r="O64" s="621">
        <f t="shared" si="34"/>
        <v>0</v>
      </c>
      <c r="P64" s="483">
        <f t="shared" si="34"/>
        <v>0</v>
      </c>
      <c r="Q64" s="485">
        <v>-2188506</v>
      </c>
      <c r="R64" s="485">
        <v>-1658916.6062992127</v>
      </c>
      <c r="S64" s="485">
        <v>-529589.02362204727</v>
      </c>
      <c r="T64" s="484">
        <v>0</v>
      </c>
      <c r="U64" s="468">
        <f t="shared" si="30"/>
        <v>0</v>
      </c>
      <c r="V64" s="468">
        <f t="shared" si="31"/>
        <v>0</v>
      </c>
      <c r="W64" s="468">
        <f t="shared" si="32"/>
        <v>0</v>
      </c>
      <c r="X64" s="468">
        <f t="shared" si="33"/>
        <v>0</v>
      </c>
    </row>
    <row r="65" spans="1:25" ht="13.5" x14ac:dyDescent="0.2">
      <c r="A65" s="486" t="s">
        <v>88</v>
      </c>
      <c r="B65" s="487" t="s">
        <v>89</v>
      </c>
      <c r="C65" s="488">
        <v>80726</v>
      </c>
      <c r="D65" s="489">
        <v>0</v>
      </c>
      <c r="E65" s="489">
        <v>80726</v>
      </c>
      <c r="F65" s="490">
        <v>0</v>
      </c>
      <c r="G65" s="617">
        <f t="shared" ref="G65:P65" si="35">G66+G67</f>
        <v>0</v>
      </c>
      <c r="H65" s="489">
        <f t="shared" si="35"/>
        <v>0</v>
      </c>
      <c r="I65" s="706"/>
      <c r="J65" s="489"/>
      <c r="K65" s="491">
        <f t="shared" si="35"/>
        <v>0</v>
      </c>
      <c r="L65" s="489">
        <f t="shared" si="35"/>
        <v>0</v>
      </c>
      <c r="M65" s="491">
        <f t="shared" si="35"/>
        <v>0</v>
      </c>
      <c r="N65" s="489">
        <f t="shared" si="35"/>
        <v>0</v>
      </c>
      <c r="O65" s="491">
        <f t="shared" si="35"/>
        <v>0</v>
      </c>
      <c r="P65" s="489">
        <f t="shared" si="35"/>
        <v>0</v>
      </c>
      <c r="Q65" s="492">
        <v>431199</v>
      </c>
      <c r="R65" s="493">
        <v>380000</v>
      </c>
      <c r="S65" s="493">
        <v>51199</v>
      </c>
      <c r="T65" s="494">
        <v>0</v>
      </c>
      <c r="U65" s="495">
        <f t="shared" si="30"/>
        <v>0</v>
      </c>
      <c r="V65" s="495">
        <f t="shared" si="31"/>
        <v>0</v>
      </c>
      <c r="W65" s="495">
        <f t="shared" si="32"/>
        <v>0</v>
      </c>
      <c r="X65" s="495">
        <f t="shared" si="33"/>
        <v>0</v>
      </c>
    </row>
    <row r="66" spans="1:25" x14ac:dyDescent="0.2">
      <c r="A66" s="278" t="s">
        <v>71</v>
      </c>
      <c r="B66" s="158" t="s">
        <v>90</v>
      </c>
      <c r="C66" s="279">
        <v>71000</v>
      </c>
      <c r="D66" s="280">
        <v>0</v>
      </c>
      <c r="E66" s="280">
        <v>71000</v>
      </c>
      <c r="F66" s="281">
        <v>0</v>
      </c>
      <c r="G66" s="618">
        <v>0</v>
      </c>
      <c r="H66" s="280">
        <v>0</v>
      </c>
      <c r="I66" s="707"/>
      <c r="J66" s="280"/>
      <c r="K66" s="282">
        <v>0</v>
      </c>
      <c r="L66" s="280">
        <v>0</v>
      </c>
      <c r="M66" s="282">
        <v>0</v>
      </c>
      <c r="N66" s="280">
        <v>0</v>
      </c>
      <c r="O66" s="282">
        <v>0</v>
      </c>
      <c r="P66" s="277">
        <v>0</v>
      </c>
      <c r="Q66" s="174">
        <v>379500</v>
      </c>
      <c r="R66" s="175">
        <v>380000</v>
      </c>
      <c r="S66" s="175">
        <v>-500</v>
      </c>
      <c r="T66" s="254">
        <v>0</v>
      </c>
      <c r="U66" s="166">
        <f t="shared" si="30"/>
        <v>0</v>
      </c>
      <c r="V66" s="166">
        <f t="shared" si="31"/>
        <v>0</v>
      </c>
      <c r="W66" s="166">
        <f t="shared" si="32"/>
        <v>0</v>
      </c>
      <c r="X66" s="166">
        <f t="shared" si="33"/>
        <v>0</v>
      </c>
    </row>
    <row r="67" spans="1:25" x14ac:dyDescent="0.2">
      <c r="A67" s="260" t="s">
        <v>20</v>
      </c>
      <c r="B67" s="186" t="s">
        <v>91</v>
      </c>
      <c r="C67" s="279">
        <v>9726</v>
      </c>
      <c r="D67" s="280">
        <v>0</v>
      </c>
      <c r="E67" s="280">
        <v>9726</v>
      </c>
      <c r="F67" s="281">
        <v>0</v>
      </c>
      <c r="G67" s="618">
        <v>0</v>
      </c>
      <c r="H67" s="280">
        <v>0</v>
      </c>
      <c r="I67" s="707"/>
      <c r="J67" s="280"/>
      <c r="K67" s="282">
        <v>0</v>
      </c>
      <c r="L67" s="280">
        <v>0</v>
      </c>
      <c r="M67" s="282">
        <v>0</v>
      </c>
      <c r="N67" s="280">
        <v>0</v>
      </c>
      <c r="O67" s="241">
        <v>0</v>
      </c>
      <c r="P67" s="277">
        <v>0</v>
      </c>
      <c r="Q67" s="174">
        <v>51699</v>
      </c>
      <c r="R67" s="175">
        <v>0</v>
      </c>
      <c r="S67" s="175">
        <v>51699</v>
      </c>
      <c r="T67" s="254">
        <v>0</v>
      </c>
      <c r="U67" s="166">
        <f t="shared" si="30"/>
        <v>0</v>
      </c>
      <c r="V67" s="166">
        <f t="shared" si="31"/>
        <v>0</v>
      </c>
      <c r="W67" s="166">
        <f t="shared" si="32"/>
        <v>0</v>
      </c>
      <c r="X67" s="166">
        <f t="shared" si="33"/>
        <v>0</v>
      </c>
    </row>
    <row r="68" spans="1:25" ht="13.5" x14ac:dyDescent="0.2">
      <c r="A68" s="486" t="s">
        <v>241</v>
      </c>
      <c r="B68" s="487" t="s">
        <v>242</v>
      </c>
      <c r="C68" s="488">
        <v>0</v>
      </c>
      <c r="D68" s="489">
        <v>0</v>
      </c>
      <c r="E68" s="489">
        <v>0</v>
      </c>
      <c r="F68" s="490">
        <v>0</v>
      </c>
      <c r="G68" s="617">
        <v>0</v>
      </c>
      <c r="H68" s="489">
        <v>0</v>
      </c>
      <c r="I68" s="706"/>
      <c r="J68" s="489"/>
      <c r="K68" s="491">
        <v>0</v>
      </c>
      <c r="L68" s="489">
        <v>0</v>
      </c>
      <c r="M68" s="491">
        <v>0</v>
      </c>
      <c r="N68" s="489">
        <v>0</v>
      </c>
      <c r="O68" s="491">
        <v>0</v>
      </c>
      <c r="P68" s="485">
        <v>0</v>
      </c>
      <c r="Q68" s="507">
        <v>0</v>
      </c>
      <c r="R68" s="508">
        <v>0</v>
      </c>
      <c r="S68" s="508">
        <v>0</v>
      </c>
      <c r="T68" s="509">
        <v>0</v>
      </c>
      <c r="U68" s="590">
        <f t="shared" si="30"/>
        <v>0</v>
      </c>
      <c r="V68" s="590">
        <f t="shared" si="31"/>
        <v>0</v>
      </c>
      <c r="W68" s="590">
        <f t="shared" si="32"/>
        <v>0</v>
      </c>
      <c r="X68" s="590">
        <f t="shared" si="33"/>
        <v>0</v>
      </c>
    </row>
    <row r="69" spans="1:25" x14ac:dyDescent="0.2">
      <c r="A69" s="784" t="s">
        <v>92</v>
      </c>
      <c r="B69" s="784"/>
      <c r="C69" s="456">
        <v>13540861</v>
      </c>
      <c r="D69" s="456">
        <v>11096533.224251969</v>
      </c>
      <c r="E69" s="456">
        <v>2046846.27</v>
      </c>
      <c r="F69" s="456">
        <v>397481</v>
      </c>
      <c r="G69" s="457">
        <f t="shared" ref="G69:P69" si="36">G43+G64+G65+G68</f>
        <v>529</v>
      </c>
      <c r="H69" s="456">
        <f t="shared" si="36"/>
        <v>529</v>
      </c>
      <c r="I69" s="610"/>
      <c r="J69" s="456"/>
      <c r="K69" s="622">
        <f t="shared" si="36"/>
        <v>0</v>
      </c>
      <c r="L69" s="456">
        <f t="shared" si="36"/>
        <v>0</v>
      </c>
      <c r="M69" s="622">
        <f t="shared" si="36"/>
        <v>782</v>
      </c>
      <c r="N69" s="456">
        <f t="shared" si="36"/>
        <v>782</v>
      </c>
      <c r="O69" s="610">
        <f t="shared" si="36"/>
        <v>0</v>
      </c>
      <c r="P69" s="456">
        <f t="shared" si="36"/>
        <v>0</v>
      </c>
      <c r="Q69" s="456">
        <v>-2338638</v>
      </c>
      <c r="R69" s="456">
        <v>-1914118.2242519688</v>
      </c>
      <c r="S69" s="456">
        <v>-385542.27</v>
      </c>
      <c r="T69" s="456">
        <v>-38977</v>
      </c>
      <c r="U69" s="459">
        <f t="shared" si="30"/>
        <v>253</v>
      </c>
      <c r="V69" s="459">
        <f t="shared" si="31"/>
        <v>253</v>
      </c>
      <c r="W69" s="459">
        <f t="shared" si="32"/>
        <v>0</v>
      </c>
      <c r="X69" s="459">
        <f t="shared" si="33"/>
        <v>0</v>
      </c>
    </row>
    <row r="70" spans="1:25" ht="16.5" thickBot="1" x14ac:dyDescent="0.25">
      <c r="A70" s="758" t="s">
        <v>93</v>
      </c>
      <c r="B70" s="758"/>
      <c r="C70" s="759"/>
      <c r="D70" s="759"/>
      <c r="E70" s="759"/>
      <c r="F70" s="759"/>
      <c r="G70" s="759"/>
      <c r="H70" s="759"/>
      <c r="I70" s="759"/>
      <c r="J70" s="759"/>
      <c r="K70" s="759"/>
      <c r="L70" s="759"/>
      <c r="M70" s="759"/>
      <c r="N70" s="246"/>
      <c r="O70" s="246"/>
      <c r="P70" s="246"/>
      <c r="Q70" s="195"/>
      <c r="R70" s="246"/>
      <c r="S70" s="246"/>
      <c r="T70" s="246"/>
      <c r="U70" s="285"/>
      <c r="V70" s="286"/>
      <c r="W70" s="286"/>
      <c r="X70" s="287"/>
    </row>
    <row r="71" spans="1:25" ht="13.5" thickTop="1" x14ac:dyDescent="0.2">
      <c r="A71" s="588">
        <v>1.1000000000000001</v>
      </c>
      <c r="B71" s="158" t="s">
        <v>94</v>
      </c>
      <c r="C71" s="289">
        <v>296322</v>
      </c>
      <c r="D71" s="290">
        <v>296322</v>
      </c>
      <c r="E71" s="290">
        <v>0</v>
      </c>
      <c r="F71" s="291">
        <v>0</v>
      </c>
      <c r="G71" s="289">
        <v>0</v>
      </c>
      <c r="H71" s="290">
        <v>0</v>
      </c>
      <c r="I71" s="290"/>
      <c r="J71" s="290"/>
      <c r="K71" s="290">
        <v>0</v>
      </c>
      <c r="L71" s="365">
        <v>0</v>
      </c>
      <c r="M71" s="365">
        <v>0</v>
      </c>
      <c r="N71" s="293">
        <v>0</v>
      </c>
      <c r="O71" s="293">
        <v>0</v>
      </c>
      <c r="P71" s="294">
        <v>0</v>
      </c>
      <c r="Q71" s="295">
        <v>-290325</v>
      </c>
      <c r="R71" s="296">
        <v>-290325</v>
      </c>
      <c r="S71" s="296">
        <v>0</v>
      </c>
      <c r="T71" s="297">
        <v>0</v>
      </c>
      <c r="U71" s="166">
        <f t="shared" ref="U71:V75" si="37">M71-G71</f>
        <v>0</v>
      </c>
      <c r="V71" s="166">
        <f t="shared" si="37"/>
        <v>0</v>
      </c>
      <c r="W71" s="166">
        <f t="shared" ref="W71:X75" si="38">O71-K71</f>
        <v>0</v>
      </c>
      <c r="X71" s="166">
        <f t="shared" si="38"/>
        <v>0</v>
      </c>
    </row>
    <row r="72" spans="1:25" ht="12" customHeight="1" x14ac:dyDescent="0.2">
      <c r="A72" s="235">
        <v>1.2</v>
      </c>
      <c r="B72" s="158" t="s">
        <v>95</v>
      </c>
      <c r="C72" s="177">
        <v>719839</v>
      </c>
      <c r="D72" s="178">
        <v>719839</v>
      </c>
      <c r="E72" s="178">
        <v>0</v>
      </c>
      <c r="F72" s="179">
        <v>0</v>
      </c>
      <c r="G72" s="177">
        <v>46</v>
      </c>
      <c r="H72" s="178">
        <v>46</v>
      </c>
      <c r="I72" s="178"/>
      <c r="J72" s="178"/>
      <c r="K72" s="178">
        <v>0</v>
      </c>
      <c r="L72" s="600">
        <v>0</v>
      </c>
      <c r="M72" s="600">
        <v>95</v>
      </c>
      <c r="N72" s="170">
        <v>95</v>
      </c>
      <c r="O72" s="170">
        <v>0</v>
      </c>
      <c r="P72" s="173">
        <v>0</v>
      </c>
      <c r="Q72" s="174">
        <v>-259461</v>
      </c>
      <c r="R72" s="175">
        <v>-259461</v>
      </c>
      <c r="S72" s="175">
        <v>0</v>
      </c>
      <c r="T72" s="176">
        <v>0</v>
      </c>
      <c r="U72" s="166">
        <f t="shared" si="37"/>
        <v>49</v>
      </c>
      <c r="V72" s="166">
        <f t="shared" si="37"/>
        <v>49</v>
      </c>
      <c r="W72" s="166">
        <f t="shared" si="38"/>
        <v>0</v>
      </c>
      <c r="X72" s="166">
        <f t="shared" si="38"/>
        <v>0</v>
      </c>
    </row>
    <row r="73" spans="1:25" x14ac:dyDescent="0.2">
      <c r="A73" s="589">
        <v>2.1</v>
      </c>
      <c r="B73" s="158" t="s">
        <v>96</v>
      </c>
      <c r="C73" s="169">
        <v>0</v>
      </c>
      <c r="D73" s="170">
        <v>0</v>
      </c>
      <c r="E73" s="170">
        <v>0</v>
      </c>
      <c r="F73" s="171">
        <v>0</v>
      </c>
      <c r="G73" s="169">
        <v>0</v>
      </c>
      <c r="H73" s="170">
        <v>0</v>
      </c>
      <c r="I73" s="170"/>
      <c r="J73" s="170"/>
      <c r="K73" s="170">
        <v>0</v>
      </c>
      <c r="L73" s="236">
        <v>0</v>
      </c>
      <c r="M73" s="236">
        <v>0</v>
      </c>
      <c r="N73" s="170">
        <v>0</v>
      </c>
      <c r="O73" s="170">
        <v>0</v>
      </c>
      <c r="P73" s="173">
        <v>0</v>
      </c>
      <c r="Q73" s="174">
        <v>0</v>
      </c>
      <c r="R73" s="175">
        <v>0</v>
      </c>
      <c r="S73" s="175">
        <v>0</v>
      </c>
      <c r="T73" s="176">
        <v>0</v>
      </c>
      <c r="U73" s="166">
        <f t="shared" si="37"/>
        <v>0</v>
      </c>
      <c r="V73" s="166">
        <f t="shared" si="37"/>
        <v>0</v>
      </c>
      <c r="W73" s="166">
        <f t="shared" si="38"/>
        <v>0</v>
      </c>
      <c r="X73" s="166">
        <f t="shared" si="38"/>
        <v>0</v>
      </c>
    </row>
    <row r="74" spans="1:25" x14ac:dyDescent="0.2">
      <c r="A74" s="577">
        <v>2.2000000000000002</v>
      </c>
      <c r="B74" s="158" t="s">
        <v>97</v>
      </c>
      <c r="C74" s="298">
        <v>2853000</v>
      </c>
      <c r="D74" s="299">
        <v>2853000</v>
      </c>
      <c r="E74" s="299">
        <v>0</v>
      </c>
      <c r="F74" s="300">
        <v>0</v>
      </c>
      <c r="G74" s="298">
        <v>0</v>
      </c>
      <c r="H74" s="299"/>
      <c r="I74" s="299"/>
      <c r="J74" s="299"/>
      <c r="K74" s="299">
        <v>0</v>
      </c>
      <c r="L74" s="625">
        <v>0</v>
      </c>
      <c r="M74" s="625">
        <v>0</v>
      </c>
      <c r="N74" s="170"/>
      <c r="O74" s="170">
        <v>0</v>
      </c>
      <c r="P74" s="173">
        <v>0</v>
      </c>
      <c r="Q74" s="174">
        <v>-2826260</v>
      </c>
      <c r="R74" s="175">
        <v>-2826260</v>
      </c>
      <c r="S74" s="175">
        <v>0</v>
      </c>
      <c r="T74" s="176">
        <v>0</v>
      </c>
      <c r="U74" s="166">
        <f t="shared" si="37"/>
        <v>0</v>
      </c>
      <c r="V74" s="166">
        <f t="shared" si="37"/>
        <v>0</v>
      </c>
      <c r="W74" s="166">
        <f t="shared" si="38"/>
        <v>0</v>
      </c>
      <c r="X74" s="166">
        <f t="shared" si="38"/>
        <v>0</v>
      </c>
    </row>
    <row r="75" spans="1:25" ht="13.5" thickBot="1" x14ac:dyDescent="0.25">
      <c r="A75" s="753" t="s">
        <v>98</v>
      </c>
      <c r="B75" s="757"/>
      <c r="C75" s="496">
        <v>3869161</v>
      </c>
      <c r="D75" s="497">
        <v>3869161</v>
      </c>
      <c r="E75" s="497">
        <v>0</v>
      </c>
      <c r="F75" s="498">
        <v>0</v>
      </c>
      <c r="G75" s="496">
        <f t="shared" ref="G75:P75" si="39">SUM(G71:G74)</f>
        <v>46</v>
      </c>
      <c r="H75" s="496">
        <f t="shared" si="39"/>
        <v>46</v>
      </c>
      <c r="I75" s="496"/>
      <c r="J75" s="496"/>
      <c r="K75" s="496">
        <f t="shared" si="39"/>
        <v>0</v>
      </c>
      <c r="L75" s="496">
        <f t="shared" si="39"/>
        <v>0</v>
      </c>
      <c r="M75" s="626">
        <f t="shared" si="39"/>
        <v>95</v>
      </c>
      <c r="N75" s="496">
        <f t="shared" si="39"/>
        <v>95</v>
      </c>
      <c r="O75" s="496">
        <f t="shared" si="39"/>
        <v>0</v>
      </c>
      <c r="P75" s="496">
        <f t="shared" si="39"/>
        <v>0</v>
      </c>
      <c r="Q75" s="499">
        <v>-3376046</v>
      </c>
      <c r="R75" s="499">
        <v>-3376046</v>
      </c>
      <c r="S75" s="499">
        <v>0</v>
      </c>
      <c r="T75" s="499">
        <v>0</v>
      </c>
      <c r="U75" s="502">
        <f t="shared" si="37"/>
        <v>49</v>
      </c>
      <c r="V75" s="502">
        <f t="shared" si="37"/>
        <v>49</v>
      </c>
      <c r="W75" s="502">
        <f t="shared" si="38"/>
        <v>0</v>
      </c>
      <c r="X75" s="502">
        <f t="shared" si="38"/>
        <v>0</v>
      </c>
    </row>
    <row r="76" spans="1:25" ht="17.25" thickTop="1" thickBot="1" x14ac:dyDescent="0.25">
      <c r="A76" s="748" t="s">
        <v>99</v>
      </c>
      <c r="B76" s="748"/>
      <c r="C76" s="759"/>
      <c r="D76" s="759"/>
      <c r="E76" s="759"/>
      <c r="F76" s="759"/>
      <c r="G76" s="759"/>
      <c r="H76" s="759"/>
      <c r="I76" s="759"/>
      <c r="J76" s="759"/>
      <c r="K76" s="759"/>
      <c r="L76" s="759"/>
      <c r="M76" s="759"/>
      <c r="N76" s="246"/>
      <c r="O76" s="246"/>
      <c r="P76" s="246"/>
      <c r="Q76" s="195"/>
      <c r="R76" s="246"/>
      <c r="S76" s="246"/>
      <c r="T76" s="246"/>
      <c r="U76" s="166"/>
      <c r="V76" s="167"/>
      <c r="W76" s="167"/>
      <c r="X76" s="168"/>
    </row>
    <row r="77" spans="1:25" ht="13.5" thickTop="1" x14ac:dyDescent="0.2">
      <c r="A77" s="278"/>
      <c r="B77" s="158" t="s">
        <v>100</v>
      </c>
      <c r="C77" s="301"/>
      <c r="D77" s="302"/>
      <c r="E77" s="302"/>
      <c r="F77" s="303"/>
      <c r="G77" s="301">
        <v>0</v>
      </c>
      <c r="H77" s="302">
        <v>0</v>
      </c>
      <c r="I77" s="302"/>
      <c r="J77" s="302"/>
      <c r="K77" s="302">
        <v>0</v>
      </c>
      <c r="L77" s="304">
        <v>0</v>
      </c>
      <c r="M77" s="301">
        <v>0</v>
      </c>
      <c r="N77" s="302">
        <v>0</v>
      </c>
      <c r="O77" s="302">
        <v>0</v>
      </c>
      <c r="P77" s="305">
        <v>0</v>
      </c>
      <c r="Q77" s="153"/>
      <c r="R77" s="154"/>
      <c r="S77" s="154"/>
      <c r="T77" s="155"/>
      <c r="U77" s="156">
        <f t="shared" ref="U77:V79" si="40">M77-G77</f>
        <v>0</v>
      </c>
      <c r="V77" s="156">
        <f t="shared" si="40"/>
        <v>0</v>
      </c>
      <c r="W77" s="156">
        <f t="shared" ref="W77:X79" si="41">O77-K77</f>
        <v>0</v>
      </c>
      <c r="X77" s="156">
        <f t="shared" si="41"/>
        <v>0</v>
      </c>
      <c r="Y77" s="634"/>
    </row>
    <row r="78" spans="1:25" x14ac:dyDescent="0.2">
      <c r="A78" s="760" t="s">
        <v>101</v>
      </c>
      <c r="B78" s="761"/>
      <c r="C78" s="273">
        <v>590980</v>
      </c>
      <c r="D78" s="274">
        <v>262547.77574803121</v>
      </c>
      <c r="E78" s="274">
        <v>328432.73</v>
      </c>
      <c r="F78" s="275">
        <v>0</v>
      </c>
      <c r="G78" s="273">
        <f>G77</f>
        <v>0</v>
      </c>
      <c r="H78" s="273">
        <f>H77</f>
        <v>0</v>
      </c>
      <c r="I78" s="273"/>
      <c r="J78" s="273"/>
      <c r="K78" s="273">
        <f>K77</f>
        <v>0</v>
      </c>
      <c r="L78" s="276">
        <v>0</v>
      </c>
      <c r="M78" s="273">
        <v>0</v>
      </c>
      <c r="N78" s="274">
        <v>0</v>
      </c>
      <c r="O78" s="274">
        <v>0</v>
      </c>
      <c r="P78" s="306">
        <v>0</v>
      </c>
      <c r="Q78" s="264">
        <v>-590980</v>
      </c>
      <c r="R78" s="265">
        <v>-262547.77574803121</v>
      </c>
      <c r="S78" s="265">
        <v>-328432.73</v>
      </c>
      <c r="T78" s="307">
        <v>0</v>
      </c>
      <c r="U78" s="268">
        <f t="shared" si="40"/>
        <v>0</v>
      </c>
      <c r="V78" s="268">
        <f t="shared" si="40"/>
        <v>0</v>
      </c>
      <c r="W78" s="268">
        <f t="shared" si="41"/>
        <v>0</v>
      </c>
      <c r="X78" s="268">
        <f t="shared" si="41"/>
        <v>0</v>
      </c>
    </row>
    <row r="79" spans="1:25" ht="13.5" thickBot="1" x14ac:dyDescent="0.25">
      <c r="A79" s="753" t="s">
        <v>269</v>
      </c>
      <c r="B79" s="757"/>
      <c r="C79" s="496">
        <v>18001002</v>
      </c>
      <c r="D79" s="497">
        <v>15228242</v>
      </c>
      <c r="E79" s="497">
        <v>2375279</v>
      </c>
      <c r="F79" s="498">
        <v>397481</v>
      </c>
      <c r="G79" s="496">
        <f t="shared" ref="G79:P79" si="42">G69+G75+G78</f>
        <v>575</v>
      </c>
      <c r="H79" s="496">
        <f t="shared" si="42"/>
        <v>575</v>
      </c>
      <c r="I79" s="496"/>
      <c r="J79" s="496"/>
      <c r="K79" s="496">
        <f t="shared" si="42"/>
        <v>0</v>
      </c>
      <c r="L79" s="709">
        <f t="shared" si="42"/>
        <v>0</v>
      </c>
      <c r="M79" s="709">
        <f t="shared" si="42"/>
        <v>877</v>
      </c>
      <c r="N79" s="709">
        <f t="shared" si="42"/>
        <v>877</v>
      </c>
      <c r="O79" s="709">
        <f t="shared" si="42"/>
        <v>0</v>
      </c>
      <c r="P79" s="709">
        <f t="shared" si="42"/>
        <v>0</v>
      </c>
      <c r="Q79" s="710">
        <v>-6305664</v>
      </c>
      <c r="R79" s="710">
        <v>-5552712</v>
      </c>
      <c r="S79" s="710">
        <v>-713975</v>
      </c>
      <c r="T79" s="710">
        <v>-38977</v>
      </c>
      <c r="U79" s="711">
        <f t="shared" si="40"/>
        <v>302</v>
      </c>
      <c r="V79" s="711">
        <f t="shared" si="40"/>
        <v>302</v>
      </c>
      <c r="W79" s="711">
        <f t="shared" si="41"/>
        <v>0</v>
      </c>
      <c r="X79" s="711">
        <f t="shared" si="41"/>
        <v>0</v>
      </c>
    </row>
    <row r="80" spans="1:25" ht="12.75" customHeight="1" thickTop="1" x14ac:dyDescent="0.2">
      <c r="A80" s="311"/>
      <c r="B80" s="312"/>
      <c r="C80" s="310"/>
      <c r="D80" s="310"/>
      <c r="E80" s="310"/>
      <c r="F80" s="310"/>
      <c r="G80" s="310"/>
      <c r="H80" s="310"/>
      <c r="I80" s="310"/>
      <c r="J80" s="310"/>
      <c r="K80" s="310"/>
      <c r="L80" s="267"/>
      <c r="M80" s="267"/>
      <c r="N80" s="712"/>
      <c r="O80" s="712"/>
      <c r="P80" s="712"/>
      <c r="Q80" s="265"/>
      <c r="R80" s="712"/>
      <c r="S80" s="712"/>
      <c r="T80" s="712"/>
      <c r="U80" s="201"/>
      <c r="V80" s="201"/>
      <c r="W80" s="201"/>
      <c r="X80" s="201"/>
    </row>
    <row r="81" spans="1:24" x14ac:dyDescent="0.2">
      <c r="A81" s="762"/>
      <c r="B81" s="762"/>
      <c r="C81" s="762"/>
      <c r="D81" s="762"/>
      <c r="E81" s="762"/>
      <c r="F81" s="762"/>
      <c r="G81" s="762"/>
      <c r="H81" s="762"/>
      <c r="I81" s="762"/>
      <c r="J81" s="762"/>
      <c r="K81" s="762"/>
      <c r="L81" s="763"/>
      <c r="M81" s="763"/>
      <c r="N81" s="246"/>
      <c r="O81" s="714"/>
      <c r="P81" s="714"/>
      <c r="Q81" s="195"/>
      <c r="R81" s="714"/>
      <c r="S81" s="714"/>
      <c r="T81" s="714"/>
      <c r="U81" s="261"/>
      <c r="V81" s="261"/>
      <c r="W81" s="261"/>
      <c r="X81" s="261"/>
    </row>
    <row r="82" spans="1:24" x14ac:dyDescent="0.2">
      <c r="A82" s="314"/>
      <c r="B82" s="314"/>
      <c r="C82" s="315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46"/>
      <c r="O82" s="714"/>
      <c r="P82" s="714"/>
      <c r="Q82" s="195"/>
      <c r="R82" s="714"/>
      <c r="S82" s="714"/>
      <c r="T82" s="714"/>
      <c r="U82" s="261"/>
      <c r="V82" s="261"/>
      <c r="W82" s="261"/>
      <c r="X82" s="261"/>
    </row>
    <row r="83" spans="1:24" ht="16.5" thickBot="1" x14ac:dyDescent="0.25">
      <c r="A83" s="764" t="s">
        <v>109</v>
      </c>
      <c r="B83" s="754"/>
      <c r="C83" s="765"/>
      <c r="D83" s="765"/>
      <c r="E83" s="765"/>
      <c r="F83" s="765"/>
      <c r="G83" s="765"/>
      <c r="H83" s="765"/>
      <c r="I83" s="765"/>
      <c r="J83" s="765"/>
      <c r="K83" s="765"/>
      <c r="L83" s="765"/>
      <c r="M83" s="765"/>
      <c r="N83" s="316"/>
      <c r="O83" s="316"/>
      <c r="P83" s="317"/>
      <c r="Q83" s="318"/>
      <c r="R83" s="317"/>
      <c r="S83" s="317"/>
      <c r="T83" s="317"/>
      <c r="U83" s="243"/>
      <c r="V83" s="244"/>
      <c r="W83" s="244"/>
      <c r="X83" s="283"/>
    </row>
    <row r="84" spans="1:24" ht="13.5" thickTop="1" x14ac:dyDescent="0.2">
      <c r="A84" s="510" t="s">
        <v>71</v>
      </c>
      <c r="B84" s="511" t="s">
        <v>110</v>
      </c>
      <c r="C84" s="512">
        <v>6929886</v>
      </c>
      <c r="D84" s="513">
        <v>6532405</v>
      </c>
      <c r="E84" s="513">
        <v>0</v>
      </c>
      <c r="F84" s="513">
        <v>397481</v>
      </c>
      <c r="G84" s="514">
        <f t="shared" ref="G84:P84" si="43">G85+G86+G87+G88+G93</f>
        <v>0</v>
      </c>
      <c r="H84" s="514">
        <f t="shared" si="43"/>
        <v>0</v>
      </c>
      <c r="I84" s="198"/>
      <c r="J84" s="708"/>
      <c r="K84" s="514">
        <f t="shared" si="43"/>
        <v>0</v>
      </c>
      <c r="L84" s="514">
        <f t="shared" si="43"/>
        <v>0</v>
      </c>
      <c r="M84" s="514">
        <f t="shared" si="43"/>
        <v>0</v>
      </c>
      <c r="N84" s="514">
        <f t="shared" si="43"/>
        <v>0</v>
      </c>
      <c r="O84" s="514">
        <f t="shared" si="43"/>
        <v>0</v>
      </c>
      <c r="P84" s="514">
        <f t="shared" si="43"/>
        <v>0</v>
      </c>
      <c r="Q84" s="516">
        <v>-720830</v>
      </c>
      <c r="R84" s="448">
        <v>-681853</v>
      </c>
      <c r="S84" s="448">
        <v>0</v>
      </c>
      <c r="T84" s="517">
        <v>-38977</v>
      </c>
      <c r="U84" s="451">
        <f t="shared" ref="U84:U104" si="44">M84-G84</f>
        <v>0</v>
      </c>
      <c r="V84" s="451">
        <f t="shared" ref="V84:V104" si="45">N84-H84</f>
        <v>0</v>
      </c>
      <c r="W84" s="451">
        <f t="shared" ref="W84:W104" si="46">O84-K84</f>
        <v>0</v>
      </c>
      <c r="X84" s="451">
        <f t="shared" ref="X84:X104" si="47">P84-L84</f>
        <v>0</v>
      </c>
    </row>
    <row r="85" spans="1:24" x14ac:dyDescent="0.2">
      <c r="A85" s="580">
        <v>1.1000000000000001</v>
      </c>
      <c r="B85" s="261" t="s">
        <v>111</v>
      </c>
      <c r="C85" s="255">
        <v>2295727</v>
      </c>
      <c r="D85" s="213">
        <v>2032700</v>
      </c>
      <c r="E85" s="213">
        <v>0</v>
      </c>
      <c r="F85" s="213">
        <v>263027</v>
      </c>
      <c r="G85" s="255">
        <v>0</v>
      </c>
      <c r="H85" s="250">
        <v>0</v>
      </c>
      <c r="I85" s="212"/>
      <c r="J85" s="713"/>
      <c r="K85" s="216">
        <v>0</v>
      </c>
      <c r="L85" s="250">
        <v>0</v>
      </c>
      <c r="M85" s="216">
        <v>0</v>
      </c>
      <c r="N85" s="250">
        <v>0</v>
      </c>
      <c r="O85" s="250">
        <v>0</v>
      </c>
      <c r="P85" s="263">
        <v>0</v>
      </c>
      <c r="Q85" s="163">
        <v>186610</v>
      </c>
      <c r="R85" s="164">
        <v>210949</v>
      </c>
      <c r="S85" s="164">
        <v>0</v>
      </c>
      <c r="T85" s="165">
        <v>-24339</v>
      </c>
      <c r="U85" s="166">
        <f t="shared" si="44"/>
        <v>0</v>
      </c>
      <c r="V85" s="166">
        <f t="shared" si="45"/>
        <v>0</v>
      </c>
      <c r="W85" s="166">
        <f t="shared" si="46"/>
        <v>0</v>
      </c>
      <c r="X85" s="166">
        <f t="shared" si="47"/>
        <v>0</v>
      </c>
    </row>
    <row r="86" spans="1:24" x14ac:dyDescent="0.2">
      <c r="A86" s="580">
        <v>1.2</v>
      </c>
      <c r="B86" s="261" t="s">
        <v>112</v>
      </c>
      <c r="C86" s="255">
        <v>606299</v>
      </c>
      <c r="D86" s="213">
        <v>536151</v>
      </c>
      <c r="E86" s="213">
        <v>0</v>
      </c>
      <c r="F86" s="213">
        <v>70148</v>
      </c>
      <c r="G86" s="255">
        <v>0</v>
      </c>
      <c r="H86" s="212">
        <v>0</v>
      </c>
      <c r="I86" s="212"/>
      <c r="J86" s="212"/>
      <c r="K86" s="216">
        <v>0</v>
      </c>
      <c r="L86" s="212">
        <v>0</v>
      </c>
      <c r="M86" s="216">
        <v>0</v>
      </c>
      <c r="N86" s="212">
        <v>0</v>
      </c>
      <c r="O86" s="212">
        <v>0</v>
      </c>
      <c r="P86" s="215">
        <v>0</v>
      </c>
      <c r="Q86" s="174">
        <v>106103</v>
      </c>
      <c r="R86" s="175">
        <v>110794</v>
      </c>
      <c r="S86" s="175">
        <v>0</v>
      </c>
      <c r="T86" s="176">
        <v>-4691</v>
      </c>
      <c r="U86" s="166">
        <f t="shared" si="44"/>
        <v>0</v>
      </c>
      <c r="V86" s="166">
        <f t="shared" si="45"/>
        <v>0</v>
      </c>
      <c r="W86" s="166">
        <f t="shared" si="46"/>
        <v>0</v>
      </c>
      <c r="X86" s="166">
        <f t="shared" si="47"/>
        <v>0</v>
      </c>
    </row>
    <row r="87" spans="1:24" x14ac:dyDescent="0.2">
      <c r="A87" s="580">
        <v>1.3</v>
      </c>
      <c r="B87" s="158" t="s">
        <v>113</v>
      </c>
      <c r="C87" s="255">
        <v>3206097</v>
      </c>
      <c r="D87" s="213">
        <v>3141791</v>
      </c>
      <c r="E87" s="213">
        <v>0</v>
      </c>
      <c r="F87" s="213">
        <v>64306</v>
      </c>
      <c r="G87" s="255">
        <v>0</v>
      </c>
      <c r="H87" s="212">
        <v>0</v>
      </c>
      <c r="I87" s="212"/>
      <c r="J87" s="212"/>
      <c r="K87" s="216">
        <v>0</v>
      </c>
      <c r="L87" s="212">
        <v>0</v>
      </c>
      <c r="M87" s="216">
        <v>0</v>
      </c>
      <c r="N87" s="212">
        <v>0</v>
      </c>
      <c r="O87" s="212">
        <v>0</v>
      </c>
      <c r="P87" s="215">
        <v>0</v>
      </c>
      <c r="Q87" s="174">
        <v>-420635</v>
      </c>
      <c r="R87" s="175">
        <v>-410688</v>
      </c>
      <c r="S87" s="175">
        <v>0</v>
      </c>
      <c r="T87" s="176">
        <v>-9947</v>
      </c>
      <c r="U87" s="166">
        <f t="shared" si="44"/>
        <v>0</v>
      </c>
      <c r="V87" s="166">
        <f t="shared" si="45"/>
        <v>0</v>
      </c>
      <c r="W87" s="166">
        <f t="shared" si="46"/>
        <v>0</v>
      </c>
      <c r="X87" s="166">
        <f t="shared" si="47"/>
        <v>0</v>
      </c>
    </row>
    <row r="88" spans="1:24" x14ac:dyDescent="0.2">
      <c r="A88" s="580">
        <v>1.4</v>
      </c>
      <c r="B88" s="158" t="s">
        <v>114</v>
      </c>
      <c r="C88" s="255">
        <v>821763</v>
      </c>
      <c r="D88" s="213">
        <v>821763</v>
      </c>
      <c r="E88" s="213">
        <v>0</v>
      </c>
      <c r="F88" s="213">
        <v>0</v>
      </c>
      <c r="G88" s="255">
        <v>0</v>
      </c>
      <c r="H88" s="212">
        <f t="shared" ref="H88:P88" si="48">H89+H90+H91+H92</f>
        <v>0</v>
      </c>
      <c r="I88" s="212"/>
      <c r="J88" s="212"/>
      <c r="K88" s="216">
        <f t="shared" si="48"/>
        <v>0</v>
      </c>
      <c r="L88" s="212">
        <f t="shared" si="48"/>
        <v>0</v>
      </c>
      <c r="M88" s="216">
        <v>0</v>
      </c>
      <c r="N88" s="212">
        <v>0</v>
      </c>
      <c r="O88" s="212">
        <f t="shared" si="48"/>
        <v>0</v>
      </c>
      <c r="P88" s="214">
        <f t="shared" si="48"/>
        <v>0</v>
      </c>
      <c r="Q88" s="174">
        <v>-592908</v>
      </c>
      <c r="R88" s="175">
        <v>-592908</v>
      </c>
      <c r="S88" s="175">
        <v>0</v>
      </c>
      <c r="T88" s="176">
        <v>0</v>
      </c>
      <c r="U88" s="166">
        <f t="shared" si="44"/>
        <v>0</v>
      </c>
      <c r="V88" s="166">
        <f t="shared" si="45"/>
        <v>0</v>
      </c>
      <c r="W88" s="166">
        <f t="shared" si="46"/>
        <v>0</v>
      </c>
      <c r="X88" s="166">
        <f t="shared" si="47"/>
        <v>0</v>
      </c>
    </row>
    <row r="89" spans="1:24" x14ac:dyDescent="0.2">
      <c r="A89" s="278" t="s">
        <v>115</v>
      </c>
      <c r="B89" s="206" t="s">
        <v>116</v>
      </c>
      <c r="C89" s="255">
        <v>1108</v>
      </c>
      <c r="D89" s="213">
        <v>1108</v>
      </c>
      <c r="E89" s="213">
        <v>0</v>
      </c>
      <c r="F89" s="213">
        <v>0</v>
      </c>
      <c r="G89" s="255">
        <v>0</v>
      </c>
      <c r="H89" s="212">
        <v>0</v>
      </c>
      <c r="I89" s="212"/>
      <c r="J89" s="212"/>
      <c r="K89" s="216">
        <v>0</v>
      </c>
      <c r="L89" s="212">
        <v>0</v>
      </c>
      <c r="M89" s="216">
        <v>0</v>
      </c>
      <c r="N89" s="212">
        <v>0</v>
      </c>
      <c r="O89" s="212">
        <v>0</v>
      </c>
      <c r="P89" s="215">
        <v>0</v>
      </c>
      <c r="Q89" s="174">
        <v>-1108</v>
      </c>
      <c r="R89" s="175">
        <v>-1108</v>
      </c>
      <c r="S89" s="175">
        <v>0</v>
      </c>
      <c r="T89" s="176">
        <v>0</v>
      </c>
      <c r="U89" s="166">
        <f t="shared" si="44"/>
        <v>0</v>
      </c>
      <c r="V89" s="166">
        <f t="shared" si="45"/>
        <v>0</v>
      </c>
      <c r="W89" s="166">
        <f t="shared" si="46"/>
        <v>0</v>
      </c>
      <c r="X89" s="166">
        <f t="shared" si="47"/>
        <v>0</v>
      </c>
    </row>
    <row r="90" spans="1:24" x14ac:dyDescent="0.2">
      <c r="A90" s="278" t="s">
        <v>117</v>
      </c>
      <c r="B90" s="206" t="s">
        <v>118</v>
      </c>
      <c r="C90" s="255">
        <v>0</v>
      </c>
      <c r="D90" s="213">
        <v>0</v>
      </c>
      <c r="E90" s="213"/>
      <c r="F90" s="213"/>
      <c r="G90" s="255">
        <v>0</v>
      </c>
      <c r="H90" s="212">
        <v>0</v>
      </c>
      <c r="I90" s="212"/>
      <c r="J90" s="212"/>
      <c r="K90" s="216">
        <v>0</v>
      </c>
      <c r="L90" s="212">
        <v>0</v>
      </c>
      <c r="M90" s="216">
        <v>0</v>
      </c>
      <c r="N90" s="212">
        <v>0</v>
      </c>
      <c r="O90" s="212">
        <v>0</v>
      </c>
      <c r="P90" s="215">
        <v>0</v>
      </c>
      <c r="Q90" s="174">
        <v>62</v>
      </c>
      <c r="R90" s="175">
        <v>62</v>
      </c>
      <c r="S90" s="175"/>
      <c r="T90" s="176"/>
      <c r="U90" s="166">
        <f t="shared" si="44"/>
        <v>0</v>
      </c>
      <c r="V90" s="166">
        <f t="shared" si="45"/>
        <v>0</v>
      </c>
      <c r="W90" s="166">
        <f t="shared" si="46"/>
        <v>0</v>
      </c>
      <c r="X90" s="166">
        <f t="shared" si="47"/>
        <v>0</v>
      </c>
    </row>
    <row r="91" spans="1:24" x14ac:dyDescent="0.2">
      <c r="A91" s="278" t="s">
        <v>119</v>
      </c>
      <c r="B91" s="206" t="s">
        <v>120</v>
      </c>
      <c r="C91" s="255">
        <v>820655</v>
      </c>
      <c r="D91" s="213">
        <v>820655</v>
      </c>
      <c r="E91" s="213">
        <v>0</v>
      </c>
      <c r="F91" s="213">
        <v>0</v>
      </c>
      <c r="G91" s="255">
        <v>0</v>
      </c>
      <c r="H91" s="212">
        <v>0</v>
      </c>
      <c r="I91" s="212"/>
      <c r="J91" s="212"/>
      <c r="K91" s="216">
        <v>0</v>
      </c>
      <c r="L91" s="212">
        <v>0</v>
      </c>
      <c r="M91" s="216">
        <v>0</v>
      </c>
      <c r="N91" s="212">
        <v>0</v>
      </c>
      <c r="O91" s="212">
        <v>0</v>
      </c>
      <c r="P91" s="215">
        <v>0</v>
      </c>
      <c r="Q91" s="174">
        <v>-591862</v>
      </c>
      <c r="R91" s="175">
        <v>-591862</v>
      </c>
      <c r="S91" s="175">
        <v>0</v>
      </c>
      <c r="T91" s="176">
        <v>0</v>
      </c>
      <c r="U91" s="166">
        <f t="shared" si="44"/>
        <v>0</v>
      </c>
      <c r="V91" s="166">
        <f t="shared" si="45"/>
        <v>0</v>
      </c>
      <c r="W91" s="166">
        <f t="shared" si="46"/>
        <v>0</v>
      </c>
      <c r="X91" s="166">
        <f t="shared" si="47"/>
        <v>0</v>
      </c>
    </row>
    <row r="92" spans="1:24" x14ac:dyDescent="0.2">
      <c r="A92" s="278" t="s">
        <v>121</v>
      </c>
      <c r="B92" s="206" t="s">
        <v>122</v>
      </c>
      <c r="C92" s="255">
        <v>0</v>
      </c>
      <c r="D92" s="213">
        <v>0</v>
      </c>
      <c r="E92" s="213"/>
      <c r="F92" s="213"/>
      <c r="G92" s="255">
        <v>0</v>
      </c>
      <c r="H92" s="212">
        <v>0</v>
      </c>
      <c r="I92" s="212"/>
      <c r="J92" s="212"/>
      <c r="K92" s="216">
        <v>0</v>
      </c>
      <c r="L92" s="212">
        <v>0</v>
      </c>
      <c r="M92" s="216">
        <v>0</v>
      </c>
      <c r="N92" s="212">
        <v>0</v>
      </c>
      <c r="O92" s="212">
        <v>0</v>
      </c>
      <c r="P92" s="216">
        <v>0</v>
      </c>
      <c r="Q92" s="174">
        <v>0</v>
      </c>
      <c r="R92" s="175">
        <v>0</v>
      </c>
      <c r="S92" s="175"/>
      <c r="T92" s="176"/>
      <c r="U92" s="166">
        <f t="shared" si="44"/>
        <v>0</v>
      </c>
      <c r="V92" s="166">
        <f t="shared" si="45"/>
        <v>0</v>
      </c>
      <c r="W92" s="166">
        <f t="shared" si="46"/>
        <v>0</v>
      </c>
      <c r="X92" s="166">
        <f t="shared" si="47"/>
        <v>0</v>
      </c>
    </row>
    <row r="93" spans="1:24" x14ac:dyDescent="0.2">
      <c r="A93" s="581">
        <v>1.5</v>
      </c>
      <c r="B93" s="319" t="s">
        <v>123</v>
      </c>
      <c r="C93" s="320">
        <v>0</v>
      </c>
      <c r="D93" s="258">
        <v>0</v>
      </c>
      <c r="E93" s="213"/>
      <c r="F93" s="213"/>
      <c r="G93" s="255">
        <v>0</v>
      </c>
      <c r="H93" s="212">
        <v>0</v>
      </c>
      <c r="I93" s="212"/>
      <c r="J93" s="212"/>
      <c r="K93" s="216">
        <v>0</v>
      </c>
      <c r="L93" s="188">
        <v>0</v>
      </c>
      <c r="M93" s="216">
        <v>0</v>
      </c>
      <c r="N93" s="188">
        <v>0</v>
      </c>
      <c r="O93" s="188">
        <v>0</v>
      </c>
      <c r="P93" s="215">
        <v>0</v>
      </c>
      <c r="Q93" s="321">
        <v>0</v>
      </c>
      <c r="R93" s="183">
        <v>0</v>
      </c>
      <c r="S93" s="183">
        <v>0</v>
      </c>
      <c r="T93" s="184"/>
      <c r="U93" s="166">
        <f t="shared" si="44"/>
        <v>0</v>
      </c>
      <c r="V93" s="166">
        <f t="shared" si="45"/>
        <v>0</v>
      </c>
      <c r="W93" s="166">
        <f t="shared" si="46"/>
        <v>0</v>
      </c>
      <c r="X93" s="166">
        <f t="shared" si="47"/>
        <v>0</v>
      </c>
    </row>
    <row r="94" spans="1:24" x14ac:dyDescent="0.2">
      <c r="A94" s="518">
        <v>2</v>
      </c>
      <c r="B94" s="511" t="s">
        <v>124</v>
      </c>
      <c r="C94" s="519">
        <v>2791386</v>
      </c>
      <c r="D94" s="520">
        <v>1555576</v>
      </c>
      <c r="E94" s="456">
        <v>1235810</v>
      </c>
      <c r="F94" s="457">
        <v>0</v>
      </c>
      <c r="G94" s="628">
        <f t="shared" ref="G94:P94" si="49">G95+G105+G106+G107</f>
        <v>482</v>
      </c>
      <c r="H94" s="456">
        <f t="shared" si="49"/>
        <v>482</v>
      </c>
      <c r="I94" s="456"/>
      <c r="J94" s="456"/>
      <c r="K94" s="622">
        <f t="shared" si="49"/>
        <v>0</v>
      </c>
      <c r="L94" s="456">
        <f t="shared" si="49"/>
        <v>0</v>
      </c>
      <c r="M94" s="622">
        <f t="shared" si="49"/>
        <v>877</v>
      </c>
      <c r="N94" s="456">
        <f t="shared" si="49"/>
        <v>877</v>
      </c>
      <c r="O94" s="622">
        <f t="shared" si="49"/>
        <v>0</v>
      </c>
      <c r="P94" s="622">
        <f t="shared" si="49"/>
        <v>0</v>
      </c>
      <c r="Q94" s="521">
        <v>1098934</v>
      </c>
      <c r="R94" s="521">
        <v>1464016</v>
      </c>
      <c r="S94" s="521">
        <v>-365082</v>
      </c>
      <c r="T94" s="521">
        <v>0</v>
      </c>
      <c r="U94" s="459">
        <f t="shared" si="44"/>
        <v>395</v>
      </c>
      <c r="V94" s="459">
        <f t="shared" si="45"/>
        <v>395</v>
      </c>
      <c r="W94" s="459">
        <f t="shared" si="46"/>
        <v>0</v>
      </c>
      <c r="X94" s="459">
        <f t="shared" si="47"/>
        <v>0</v>
      </c>
    </row>
    <row r="95" spans="1:24" x14ac:dyDescent="0.2">
      <c r="A95" s="584">
        <v>2.1</v>
      </c>
      <c r="B95" s="323" t="s">
        <v>125</v>
      </c>
      <c r="C95" s="249">
        <v>2196336</v>
      </c>
      <c r="D95" s="250">
        <v>1219803</v>
      </c>
      <c r="E95" s="250">
        <v>976533</v>
      </c>
      <c r="F95" s="251">
        <v>0</v>
      </c>
      <c r="G95" s="611">
        <f t="shared" ref="G95:P95" si="50">G96+G97+G98+G99</f>
        <v>457</v>
      </c>
      <c r="H95" s="250">
        <f t="shared" si="50"/>
        <v>457</v>
      </c>
      <c r="I95" s="250"/>
      <c r="J95" s="250"/>
      <c r="K95" s="252">
        <f t="shared" si="50"/>
        <v>0</v>
      </c>
      <c r="L95" s="250">
        <f t="shared" si="50"/>
        <v>0</v>
      </c>
      <c r="M95" s="252">
        <f t="shared" si="50"/>
        <v>800</v>
      </c>
      <c r="N95" s="250">
        <f t="shared" si="50"/>
        <v>800</v>
      </c>
      <c r="O95" s="252">
        <f t="shared" si="50"/>
        <v>0</v>
      </c>
      <c r="P95" s="250">
        <f t="shared" si="50"/>
        <v>0</v>
      </c>
      <c r="Q95" s="163">
        <v>701924</v>
      </c>
      <c r="R95" s="324">
        <v>1102828</v>
      </c>
      <c r="S95" s="164">
        <v>-400904</v>
      </c>
      <c r="T95" s="165">
        <v>0</v>
      </c>
      <c r="U95" s="166">
        <f t="shared" si="44"/>
        <v>343</v>
      </c>
      <c r="V95" s="166">
        <f t="shared" si="45"/>
        <v>343</v>
      </c>
      <c r="W95" s="166">
        <f t="shared" si="46"/>
        <v>0</v>
      </c>
      <c r="X95" s="166">
        <f t="shared" si="47"/>
        <v>0</v>
      </c>
    </row>
    <row r="96" spans="1:24" x14ac:dyDescent="0.2">
      <c r="A96" s="325" t="s">
        <v>23</v>
      </c>
      <c r="B96" s="209" t="s">
        <v>282</v>
      </c>
      <c r="C96" s="219">
        <v>64618</v>
      </c>
      <c r="D96" s="220">
        <v>63818</v>
      </c>
      <c r="E96" s="220">
        <v>800</v>
      </c>
      <c r="F96" s="221"/>
      <c r="G96" s="629">
        <v>0</v>
      </c>
      <c r="H96" s="220">
        <v>0</v>
      </c>
      <c r="I96" s="220"/>
      <c r="J96" s="220"/>
      <c r="K96" s="222">
        <v>0</v>
      </c>
      <c r="L96" s="220">
        <v>0</v>
      </c>
      <c r="M96" s="222">
        <v>408</v>
      </c>
      <c r="N96" s="220">
        <v>408</v>
      </c>
      <c r="O96" s="222">
        <v>0</v>
      </c>
      <c r="P96" s="223">
        <v>0</v>
      </c>
      <c r="Q96" s="224">
        <v>37202</v>
      </c>
      <c r="R96" s="326">
        <v>38002</v>
      </c>
      <c r="S96" s="225">
        <v>-800</v>
      </c>
      <c r="T96" s="226"/>
      <c r="U96" s="166">
        <f t="shared" si="44"/>
        <v>408</v>
      </c>
      <c r="V96" s="166">
        <f t="shared" si="45"/>
        <v>408</v>
      </c>
      <c r="W96" s="166">
        <f t="shared" si="46"/>
        <v>0</v>
      </c>
      <c r="X96" s="166">
        <f t="shared" si="47"/>
        <v>0</v>
      </c>
    </row>
    <row r="97" spans="1:24" x14ac:dyDescent="0.2">
      <c r="A97" s="325" t="s">
        <v>25</v>
      </c>
      <c r="B97" s="209" t="s">
        <v>281</v>
      </c>
      <c r="C97" s="219">
        <v>16714</v>
      </c>
      <c r="D97" s="220">
        <v>16714</v>
      </c>
      <c r="E97" s="220"/>
      <c r="F97" s="221"/>
      <c r="G97" s="629">
        <v>0</v>
      </c>
      <c r="H97" s="220">
        <v>0</v>
      </c>
      <c r="I97" s="220"/>
      <c r="J97" s="220"/>
      <c r="K97" s="222">
        <v>0</v>
      </c>
      <c r="L97" s="220">
        <v>0</v>
      </c>
      <c r="M97" s="222">
        <v>110</v>
      </c>
      <c r="N97" s="220">
        <v>110</v>
      </c>
      <c r="O97" s="222">
        <v>0</v>
      </c>
      <c r="P97" s="223">
        <v>0</v>
      </c>
      <c r="Q97" s="224">
        <v>11347</v>
      </c>
      <c r="R97" s="326">
        <v>11347</v>
      </c>
      <c r="S97" s="225">
        <v>0</v>
      </c>
      <c r="T97" s="226"/>
      <c r="U97" s="166">
        <f t="shared" si="44"/>
        <v>110</v>
      </c>
      <c r="V97" s="166">
        <f t="shared" si="45"/>
        <v>110</v>
      </c>
      <c r="W97" s="166">
        <f t="shared" si="46"/>
        <v>0</v>
      </c>
      <c r="X97" s="166">
        <f t="shared" si="47"/>
        <v>0</v>
      </c>
    </row>
    <row r="98" spans="1:24" x14ac:dyDescent="0.2">
      <c r="A98" s="325" t="s">
        <v>27</v>
      </c>
      <c r="B98" s="218" t="s">
        <v>283</v>
      </c>
      <c r="C98" s="219">
        <v>898389</v>
      </c>
      <c r="D98" s="220">
        <v>386776</v>
      </c>
      <c r="E98" s="220">
        <v>511613</v>
      </c>
      <c r="F98" s="221">
        <v>0</v>
      </c>
      <c r="G98" s="629">
        <v>357</v>
      </c>
      <c r="H98" s="220">
        <v>357</v>
      </c>
      <c r="I98" s="220"/>
      <c r="J98" s="220"/>
      <c r="K98" s="222">
        <v>0</v>
      </c>
      <c r="L98" s="220">
        <v>0</v>
      </c>
      <c r="M98" s="222">
        <v>259</v>
      </c>
      <c r="N98" s="220">
        <v>259</v>
      </c>
      <c r="O98" s="222">
        <v>0</v>
      </c>
      <c r="P98" s="223">
        <v>0</v>
      </c>
      <c r="Q98" s="224">
        <v>-377402</v>
      </c>
      <c r="R98" s="326">
        <v>14490</v>
      </c>
      <c r="S98" s="225">
        <v>-391892</v>
      </c>
      <c r="T98" s="226">
        <v>0</v>
      </c>
      <c r="U98" s="166">
        <f t="shared" si="44"/>
        <v>-98</v>
      </c>
      <c r="V98" s="166">
        <f t="shared" si="45"/>
        <v>-98</v>
      </c>
      <c r="W98" s="166">
        <f t="shared" si="46"/>
        <v>0</v>
      </c>
      <c r="X98" s="166">
        <f t="shared" si="47"/>
        <v>0</v>
      </c>
    </row>
    <row r="99" spans="1:24" x14ac:dyDescent="0.2">
      <c r="A99" s="325" t="s">
        <v>28</v>
      </c>
      <c r="B99" s="218" t="s">
        <v>284</v>
      </c>
      <c r="C99" s="219">
        <v>1216615</v>
      </c>
      <c r="D99" s="220">
        <v>752495</v>
      </c>
      <c r="E99" s="220">
        <v>464120</v>
      </c>
      <c r="F99" s="221">
        <v>0</v>
      </c>
      <c r="G99" s="629">
        <f>G100+G101+G102+G103</f>
        <v>100</v>
      </c>
      <c r="H99" s="629">
        <f>H100+H101+H102+H103</f>
        <v>100</v>
      </c>
      <c r="I99" s="220"/>
      <c r="J99" s="220"/>
      <c r="K99" s="222">
        <v>0</v>
      </c>
      <c r="L99" s="220">
        <f t="shared" ref="L99:P99" si="51">L100+L101+L102+L103</f>
        <v>0</v>
      </c>
      <c r="M99" s="220">
        <f t="shared" si="51"/>
        <v>23</v>
      </c>
      <c r="N99" s="220">
        <f t="shared" si="51"/>
        <v>23</v>
      </c>
      <c r="O99" s="222">
        <v>0</v>
      </c>
      <c r="P99" s="220">
        <f t="shared" si="51"/>
        <v>0</v>
      </c>
      <c r="Q99" s="224">
        <v>1030777</v>
      </c>
      <c r="R99" s="326">
        <v>1038989</v>
      </c>
      <c r="S99" s="225">
        <v>-8212</v>
      </c>
      <c r="T99" s="226">
        <v>0</v>
      </c>
      <c r="U99" s="166">
        <f t="shared" si="44"/>
        <v>-77</v>
      </c>
      <c r="V99" s="166">
        <f t="shared" si="45"/>
        <v>-77</v>
      </c>
      <c r="W99" s="166">
        <f t="shared" si="46"/>
        <v>0</v>
      </c>
      <c r="X99" s="166">
        <f t="shared" si="47"/>
        <v>0</v>
      </c>
    </row>
    <row r="100" spans="1:24" x14ac:dyDescent="0.2">
      <c r="A100" s="325" t="s">
        <v>126</v>
      </c>
      <c r="B100" s="209" t="s">
        <v>127</v>
      </c>
      <c r="C100" s="219">
        <v>6214</v>
      </c>
      <c r="D100" s="220">
        <v>0</v>
      </c>
      <c r="E100" s="220">
        <v>6214</v>
      </c>
      <c r="F100" s="221"/>
      <c r="G100" s="629">
        <v>100</v>
      </c>
      <c r="H100" s="220">
        <v>100</v>
      </c>
      <c r="I100" s="220"/>
      <c r="J100" s="220"/>
      <c r="K100" s="222">
        <v>0</v>
      </c>
      <c r="L100" s="220">
        <v>0</v>
      </c>
      <c r="M100" s="222">
        <v>23</v>
      </c>
      <c r="N100" s="220">
        <v>23</v>
      </c>
      <c r="O100" s="222">
        <v>0</v>
      </c>
      <c r="P100" s="223">
        <v>0</v>
      </c>
      <c r="Q100" s="224">
        <v>987520</v>
      </c>
      <c r="R100" s="326">
        <v>989623</v>
      </c>
      <c r="S100" s="225">
        <v>-2103</v>
      </c>
      <c r="T100" s="226"/>
      <c r="U100" s="166">
        <f t="shared" si="44"/>
        <v>-77</v>
      </c>
      <c r="V100" s="166">
        <f t="shared" si="45"/>
        <v>-77</v>
      </c>
      <c r="W100" s="166">
        <f t="shared" si="46"/>
        <v>0</v>
      </c>
      <c r="X100" s="166">
        <f t="shared" si="47"/>
        <v>0</v>
      </c>
    </row>
    <row r="101" spans="1:24" x14ac:dyDescent="0.2">
      <c r="A101" s="325" t="s">
        <v>128</v>
      </c>
      <c r="B101" s="209" t="s">
        <v>285</v>
      </c>
      <c r="C101" s="219">
        <v>1097902</v>
      </c>
      <c r="D101" s="220">
        <v>684011</v>
      </c>
      <c r="E101" s="220">
        <v>413891</v>
      </c>
      <c r="F101" s="221"/>
      <c r="G101" s="629"/>
      <c r="H101" s="220">
        <v>0</v>
      </c>
      <c r="I101" s="220"/>
      <c r="J101" s="220"/>
      <c r="K101" s="222">
        <v>0</v>
      </c>
      <c r="L101" s="220">
        <v>0</v>
      </c>
      <c r="M101" s="222">
        <v>0</v>
      </c>
      <c r="N101" s="220"/>
      <c r="O101" s="222">
        <v>0</v>
      </c>
      <c r="P101" s="223">
        <v>0</v>
      </c>
      <c r="Q101" s="224">
        <v>-2594</v>
      </c>
      <c r="R101" s="326">
        <v>-13750</v>
      </c>
      <c r="S101" s="225">
        <v>11156</v>
      </c>
      <c r="T101" s="226"/>
      <c r="U101" s="166">
        <f t="shared" si="44"/>
        <v>0</v>
      </c>
      <c r="V101" s="166">
        <f t="shared" si="45"/>
        <v>0</v>
      </c>
      <c r="W101" s="166">
        <f t="shared" si="46"/>
        <v>0</v>
      </c>
      <c r="X101" s="166">
        <f t="shared" si="47"/>
        <v>0</v>
      </c>
    </row>
    <row r="102" spans="1:24" x14ac:dyDescent="0.2">
      <c r="A102" s="325" t="s">
        <v>129</v>
      </c>
      <c r="B102" s="209" t="s">
        <v>298</v>
      </c>
      <c r="C102" s="219">
        <v>106290</v>
      </c>
      <c r="D102" s="220">
        <v>65100</v>
      </c>
      <c r="E102" s="220">
        <v>41190</v>
      </c>
      <c r="F102" s="221">
        <v>0</v>
      </c>
      <c r="G102" s="629">
        <v>0</v>
      </c>
      <c r="H102" s="220">
        <v>0</v>
      </c>
      <c r="I102" s="220"/>
      <c r="J102" s="220"/>
      <c r="K102" s="222">
        <v>0</v>
      </c>
      <c r="L102" s="220">
        <v>0</v>
      </c>
      <c r="M102" s="222">
        <v>0</v>
      </c>
      <c r="N102" s="220">
        <v>0</v>
      </c>
      <c r="O102" s="222">
        <v>0</v>
      </c>
      <c r="P102" s="223">
        <v>0</v>
      </c>
      <c r="Q102" s="224">
        <v>52060</v>
      </c>
      <c r="R102" s="326">
        <v>66500</v>
      </c>
      <c r="S102" s="225">
        <v>-14440</v>
      </c>
      <c r="T102" s="226">
        <v>0</v>
      </c>
      <c r="U102" s="166">
        <f t="shared" si="44"/>
        <v>0</v>
      </c>
      <c r="V102" s="166">
        <f t="shared" si="45"/>
        <v>0</v>
      </c>
      <c r="W102" s="166">
        <f t="shared" si="46"/>
        <v>0</v>
      </c>
      <c r="X102" s="166">
        <f t="shared" si="47"/>
        <v>0</v>
      </c>
    </row>
    <row r="103" spans="1:24" x14ac:dyDescent="0.2">
      <c r="A103" s="325" t="s">
        <v>130</v>
      </c>
      <c r="B103" s="209" t="s">
        <v>131</v>
      </c>
      <c r="C103" s="219">
        <v>0</v>
      </c>
      <c r="D103" s="220"/>
      <c r="E103" s="220"/>
      <c r="F103" s="221"/>
      <c r="G103" s="629">
        <v>0</v>
      </c>
      <c r="H103" s="220">
        <v>0</v>
      </c>
      <c r="I103" s="220"/>
      <c r="J103" s="220"/>
      <c r="K103" s="222">
        <v>0</v>
      </c>
      <c r="L103" s="220">
        <v>0</v>
      </c>
      <c r="M103" s="222">
        <v>0</v>
      </c>
      <c r="N103" s="220">
        <v>0</v>
      </c>
      <c r="O103" s="222">
        <v>0</v>
      </c>
      <c r="P103" s="223">
        <v>0</v>
      </c>
      <c r="Q103" s="224">
        <v>0</v>
      </c>
      <c r="R103" s="326"/>
      <c r="S103" s="225"/>
      <c r="T103" s="226"/>
      <c r="U103" s="166">
        <f t="shared" si="44"/>
        <v>0</v>
      </c>
      <c r="V103" s="166">
        <f t="shared" si="45"/>
        <v>0</v>
      </c>
      <c r="W103" s="166">
        <f t="shared" si="46"/>
        <v>0</v>
      </c>
      <c r="X103" s="166">
        <f t="shared" si="47"/>
        <v>0</v>
      </c>
    </row>
    <row r="104" spans="1:24" x14ac:dyDescent="0.2">
      <c r="A104" s="325" t="s">
        <v>30</v>
      </c>
      <c r="B104" s="218" t="s">
        <v>243</v>
      </c>
      <c r="C104" s="219">
        <v>0</v>
      </c>
      <c r="D104" s="220"/>
      <c r="E104" s="220"/>
      <c r="F104" s="221"/>
      <c r="G104" s="629">
        <v>0</v>
      </c>
      <c r="H104" s="220">
        <v>0</v>
      </c>
      <c r="I104" s="220"/>
      <c r="J104" s="220"/>
      <c r="K104" s="222">
        <v>0</v>
      </c>
      <c r="L104" s="220">
        <v>0</v>
      </c>
      <c r="M104" s="222">
        <v>0</v>
      </c>
      <c r="N104" s="220">
        <v>0</v>
      </c>
      <c r="O104" s="222">
        <v>0</v>
      </c>
      <c r="P104" s="223">
        <v>0</v>
      </c>
      <c r="Q104" s="224">
        <v>0</v>
      </c>
      <c r="R104" s="326"/>
      <c r="S104" s="225"/>
      <c r="T104" s="226"/>
      <c r="U104" s="166">
        <f t="shared" si="44"/>
        <v>0</v>
      </c>
      <c r="V104" s="166">
        <f t="shared" si="45"/>
        <v>0</v>
      </c>
      <c r="W104" s="166">
        <f t="shared" si="46"/>
        <v>0</v>
      </c>
      <c r="X104" s="166">
        <f t="shared" si="47"/>
        <v>0</v>
      </c>
    </row>
    <row r="105" spans="1:24" x14ac:dyDescent="0.2">
      <c r="A105" s="582">
        <v>2.2000000000000002</v>
      </c>
      <c r="B105" s="206" t="s">
        <v>132</v>
      </c>
      <c r="C105" s="169">
        <v>10000</v>
      </c>
      <c r="D105" s="170">
        <v>10000</v>
      </c>
      <c r="E105" s="170">
        <v>0</v>
      </c>
      <c r="F105" s="171">
        <v>0</v>
      </c>
      <c r="G105" s="614">
        <v>0</v>
      </c>
      <c r="H105" s="170">
        <v>0</v>
      </c>
      <c r="I105" s="170"/>
      <c r="J105" s="170"/>
      <c r="K105" s="172">
        <v>0</v>
      </c>
      <c r="L105" s="170">
        <v>0</v>
      </c>
      <c r="M105" s="172">
        <v>0</v>
      </c>
      <c r="N105" s="170">
        <v>0</v>
      </c>
      <c r="O105" s="172">
        <v>0</v>
      </c>
      <c r="P105" s="173">
        <v>0</v>
      </c>
      <c r="Q105" s="174">
        <v>0</v>
      </c>
      <c r="R105" s="327">
        <v>0</v>
      </c>
      <c r="S105" s="175">
        <v>0</v>
      </c>
      <c r="T105" s="176">
        <v>0</v>
      </c>
      <c r="U105" s="166">
        <f t="shared" ref="U105:U107" si="52">M105-G105</f>
        <v>0</v>
      </c>
      <c r="V105" s="166">
        <f>N105-H105</f>
        <v>0</v>
      </c>
      <c r="W105" s="166">
        <f t="shared" ref="W105:X106" si="53">O105-K105</f>
        <v>0</v>
      </c>
      <c r="X105" s="166">
        <f t="shared" si="53"/>
        <v>0</v>
      </c>
    </row>
    <row r="106" spans="1:24" x14ac:dyDescent="0.2">
      <c r="A106" s="582">
        <v>2.2999999999999998</v>
      </c>
      <c r="B106" s="206" t="s">
        <v>286</v>
      </c>
      <c r="C106" s="169">
        <v>565050</v>
      </c>
      <c r="D106" s="236">
        <v>305773</v>
      </c>
      <c r="E106" s="236">
        <v>259277</v>
      </c>
      <c r="F106" s="172"/>
      <c r="G106" s="614">
        <v>25</v>
      </c>
      <c r="H106" s="170">
        <v>25</v>
      </c>
      <c r="I106" s="170"/>
      <c r="J106" s="170"/>
      <c r="K106" s="172">
        <v>0</v>
      </c>
      <c r="L106" s="170">
        <v>0</v>
      </c>
      <c r="M106" s="172">
        <v>77</v>
      </c>
      <c r="N106" s="170">
        <v>77</v>
      </c>
      <c r="O106" s="172"/>
      <c r="P106" s="173">
        <v>0</v>
      </c>
      <c r="Q106" s="174">
        <v>392010</v>
      </c>
      <c r="R106" s="327">
        <v>356188</v>
      </c>
      <c r="S106" s="175">
        <v>35822</v>
      </c>
      <c r="T106" s="176"/>
      <c r="U106" s="166">
        <f t="shared" si="52"/>
        <v>52</v>
      </c>
      <c r="V106" s="166">
        <f>N106-H106</f>
        <v>52</v>
      </c>
      <c r="W106" s="166">
        <f t="shared" si="53"/>
        <v>0</v>
      </c>
      <c r="X106" s="166">
        <f t="shared" si="53"/>
        <v>0</v>
      </c>
    </row>
    <row r="107" spans="1:24" x14ac:dyDescent="0.2">
      <c r="A107" s="583">
        <v>2.4</v>
      </c>
      <c r="B107" s="257" t="s">
        <v>133</v>
      </c>
      <c r="C107" s="187">
        <v>20000</v>
      </c>
      <c r="D107" s="328">
        <v>20000</v>
      </c>
      <c r="E107" s="328">
        <v>0</v>
      </c>
      <c r="F107" s="322">
        <v>0</v>
      </c>
      <c r="G107" s="320">
        <v>0</v>
      </c>
      <c r="H107" s="188">
        <v>0</v>
      </c>
      <c r="I107" s="188"/>
      <c r="J107" s="188"/>
      <c r="K107" s="322">
        <v>0</v>
      </c>
      <c r="L107" s="188">
        <v>0</v>
      </c>
      <c r="M107" s="322">
        <v>0</v>
      </c>
      <c r="N107" s="188">
        <v>0</v>
      </c>
      <c r="O107" s="322">
        <v>0</v>
      </c>
      <c r="P107" s="193">
        <v>0</v>
      </c>
      <c r="Q107" s="174">
        <v>5000</v>
      </c>
      <c r="R107" s="327">
        <v>5000</v>
      </c>
      <c r="S107" s="175">
        <v>0</v>
      </c>
      <c r="T107" s="176">
        <v>0</v>
      </c>
      <c r="U107" s="166">
        <f t="shared" si="52"/>
        <v>0</v>
      </c>
      <c r="V107" s="166">
        <f>N107-H107</f>
        <v>0</v>
      </c>
      <c r="W107" s="166">
        <f>O107-K107</f>
        <v>0</v>
      </c>
      <c r="X107" s="168">
        <v>0</v>
      </c>
    </row>
    <row r="108" spans="1:24" ht="26.25" hidden="1" customHeight="1" x14ac:dyDescent="0.2">
      <c r="A108" s="522"/>
      <c r="B108" s="523"/>
      <c r="C108" s="524"/>
      <c r="D108" s="525"/>
      <c r="E108" s="525"/>
      <c r="F108" s="526"/>
      <c r="G108" s="630"/>
      <c r="H108" s="525"/>
      <c r="I108" s="525"/>
      <c r="J108" s="527"/>
      <c r="K108" s="527"/>
      <c r="L108" s="525"/>
      <c r="M108" s="527"/>
      <c r="N108" s="525"/>
      <c r="O108" s="527"/>
      <c r="P108" s="458"/>
      <c r="Q108" s="528"/>
      <c r="R108" s="529"/>
      <c r="S108" s="529"/>
      <c r="T108" s="591"/>
      <c r="U108" s="459"/>
      <c r="V108" s="459"/>
      <c r="W108" s="459"/>
      <c r="X108" s="459"/>
    </row>
    <row r="109" spans="1:24" hidden="1" x14ac:dyDescent="0.2">
      <c r="A109" s="329">
        <v>4.0999999999999996</v>
      </c>
      <c r="B109" s="330" t="s">
        <v>136</v>
      </c>
      <c r="C109" s="181"/>
      <c r="D109" s="212"/>
      <c r="E109" s="212"/>
      <c r="F109" s="213"/>
      <c r="G109" s="255"/>
      <c r="H109" s="212"/>
      <c r="I109" s="212"/>
      <c r="J109" s="214"/>
      <c r="K109" s="214"/>
      <c r="L109" s="216"/>
      <c r="M109" s="255"/>
      <c r="N109" s="212"/>
      <c r="O109" s="216"/>
      <c r="P109" s="199"/>
      <c r="Q109" s="264">
        <v>0</v>
      </c>
      <c r="R109" s="265">
        <v>0</v>
      </c>
      <c r="S109" s="265">
        <v>0</v>
      </c>
      <c r="T109" s="307">
        <v>0</v>
      </c>
      <c r="U109" s="166">
        <v>0</v>
      </c>
      <c r="V109" s="167">
        <v>0</v>
      </c>
      <c r="W109" s="167">
        <v>0</v>
      </c>
      <c r="X109" s="168">
        <v>0</v>
      </c>
    </row>
    <row r="110" spans="1:24" hidden="1" x14ac:dyDescent="0.2">
      <c r="A110" s="331">
        <v>4.2</v>
      </c>
      <c r="B110" s="284" t="s">
        <v>137</v>
      </c>
      <c r="C110" s="187"/>
      <c r="D110" s="188"/>
      <c r="E110" s="188"/>
      <c r="F110" s="258"/>
      <c r="G110" s="320"/>
      <c r="H110" s="188"/>
      <c r="I110" s="188"/>
      <c r="J110" s="328"/>
      <c r="K110" s="328"/>
      <c r="L110" s="322"/>
      <c r="M110" s="320"/>
      <c r="N110" s="188"/>
      <c r="O110" s="322"/>
      <c r="P110" s="199"/>
      <c r="Q110" s="264">
        <v>0</v>
      </c>
      <c r="R110" s="265">
        <v>0</v>
      </c>
      <c r="S110" s="265">
        <v>0</v>
      </c>
      <c r="T110" s="307">
        <v>0</v>
      </c>
      <c r="U110" s="166">
        <v>0</v>
      </c>
      <c r="V110" s="167">
        <v>0</v>
      </c>
      <c r="W110" s="167">
        <v>0</v>
      </c>
      <c r="X110" s="168">
        <v>0</v>
      </c>
    </row>
    <row r="111" spans="1:24" ht="14.25" thickBot="1" x14ac:dyDescent="0.25">
      <c r="A111" s="462" t="s">
        <v>138</v>
      </c>
      <c r="B111" s="463" t="s">
        <v>139</v>
      </c>
      <c r="C111" s="464">
        <v>9721272</v>
      </c>
      <c r="D111" s="465">
        <v>8087981</v>
      </c>
      <c r="E111" s="465">
        <v>1235810</v>
      </c>
      <c r="F111" s="466">
        <v>397481</v>
      </c>
      <c r="G111" s="631">
        <f t="shared" ref="G111:P111" si="54">G84+G94+G108</f>
        <v>482</v>
      </c>
      <c r="H111" s="465">
        <f t="shared" si="54"/>
        <v>482</v>
      </c>
      <c r="I111" s="465"/>
      <c r="J111" s="627"/>
      <c r="K111" s="627">
        <f t="shared" si="54"/>
        <v>0</v>
      </c>
      <c r="L111" s="464">
        <f t="shared" si="54"/>
        <v>0</v>
      </c>
      <c r="M111" s="631">
        <f t="shared" si="54"/>
        <v>877</v>
      </c>
      <c r="N111" s="465">
        <f t="shared" si="54"/>
        <v>877</v>
      </c>
      <c r="O111" s="632">
        <f t="shared" si="54"/>
        <v>0</v>
      </c>
      <c r="P111" s="465">
        <f t="shared" si="54"/>
        <v>0</v>
      </c>
      <c r="Q111" s="505">
        <v>389148</v>
      </c>
      <c r="R111" s="506">
        <v>782163</v>
      </c>
      <c r="S111" s="506">
        <v>-354038</v>
      </c>
      <c r="T111" s="532">
        <v>-38977</v>
      </c>
      <c r="U111" s="495">
        <f>M111-G111</f>
        <v>395</v>
      </c>
      <c r="V111" s="495">
        <f>N111-H111</f>
        <v>395</v>
      </c>
      <c r="W111" s="495">
        <f>O111-K111</f>
        <v>0</v>
      </c>
      <c r="X111" s="495">
        <f>P111-L111</f>
        <v>0</v>
      </c>
    </row>
    <row r="112" spans="1:24" ht="17.25" thickTop="1" thickBot="1" x14ac:dyDescent="0.25">
      <c r="A112" s="766" t="s">
        <v>140</v>
      </c>
      <c r="B112" s="755"/>
      <c r="C112" s="755"/>
      <c r="D112" s="755"/>
      <c r="E112" s="755"/>
      <c r="F112" s="755"/>
      <c r="G112" s="755"/>
      <c r="H112" s="755"/>
      <c r="I112" s="755"/>
      <c r="J112" s="755"/>
      <c r="K112" s="755"/>
      <c r="L112" s="755"/>
      <c r="M112" s="755"/>
      <c r="N112" s="246"/>
      <c r="O112" s="246"/>
      <c r="P112" s="246"/>
      <c r="Q112" s="246"/>
      <c r="R112" s="246"/>
      <c r="S112" s="246"/>
      <c r="T112" s="246"/>
      <c r="U112" s="594"/>
      <c r="V112" s="595"/>
      <c r="W112" s="595"/>
      <c r="X112" s="596"/>
    </row>
    <row r="113" spans="1:24" ht="13.5" thickTop="1" x14ac:dyDescent="0.2">
      <c r="A113" s="471">
        <v>1</v>
      </c>
      <c r="B113" s="474" t="s">
        <v>141</v>
      </c>
      <c r="C113" s="514">
        <v>13702</v>
      </c>
      <c r="D113" s="515">
        <v>13702</v>
      </c>
      <c r="E113" s="515"/>
      <c r="F113" s="531"/>
      <c r="G113" s="512">
        <f t="shared" ref="G113:P113" si="55">G114+G115+G116</f>
        <v>0</v>
      </c>
      <c r="H113" s="515">
        <f t="shared" si="55"/>
        <v>0</v>
      </c>
      <c r="I113" s="708"/>
      <c r="J113" s="515"/>
      <c r="K113" s="513">
        <f t="shared" si="55"/>
        <v>0</v>
      </c>
      <c r="L113" s="515">
        <f t="shared" si="55"/>
        <v>0</v>
      </c>
      <c r="M113" s="513">
        <f t="shared" si="55"/>
        <v>0</v>
      </c>
      <c r="N113" s="515">
        <f t="shared" si="55"/>
        <v>0</v>
      </c>
      <c r="O113" s="513">
        <f t="shared" si="55"/>
        <v>0</v>
      </c>
      <c r="P113" s="633">
        <f t="shared" si="55"/>
        <v>0</v>
      </c>
      <c r="Q113" s="445">
        <v>45748</v>
      </c>
      <c r="R113" s="446">
        <v>45748</v>
      </c>
      <c r="S113" s="446"/>
      <c r="T113" s="450"/>
      <c r="U113" s="479">
        <f t="shared" ref="U113:V115" si="56">M113-G113</f>
        <v>0</v>
      </c>
      <c r="V113" s="479">
        <f t="shared" si="56"/>
        <v>0</v>
      </c>
      <c r="W113" s="479">
        <f t="shared" ref="W113:X115" si="57">O113-K113</f>
        <v>0</v>
      </c>
      <c r="X113" s="479">
        <f t="shared" si="57"/>
        <v>0</v>
      </c>
    </row>
    <row r="114" spans="1:24" x14ac:dyDescent="0.2">
      <c r="A114" s="580">
        <v>1.1000000000000001</v>
      </c>
      <c r="B114" s="158" t="s">
        <v>142</v>
      </c>
      <c r="C114" s="181">
        <v>12466</v>
      </c>
      <c r="D114" s="212">
        <v>12466</v>
      </c>
      <c r="E114" s="212">
        <v>0</v>
      </c>
      <c r="F114" s="213">
        <v>0</v>
      </c>
      <c r="G114" s="255">
        <v>0</v>
      </c>
      <c r="H114" s="212">
        <v>0</v>
      </c>
      <c r="I114" s="214"/>
      <c r="J114" s="212"/>
      <c r="K114" s="216">
        <v>0</v>
      </c>
      <c r="L114" s="212">
        <v>0</v>
      </c>
      <c r="M114" s="216">
        <v>0</v>
      </c>
      <c r="N114" s="170">
        <v>0</v>
      </c>
      <c r="O114" s="216">
        <v>0</v>
      </c>
      <c r="P114" s="193">
        <v>0</v>
      </c>
      <c r="Q114" s="163">
        <v>20784</v>
      </c>
      <c r="R114" s="164">
        <v>20784</v>
      </c>
      <c r="S114" s="164">
        <v>0</v>
      </c>
      <c r="T114" s="165">
        <v>0</v>
      </c>
      <c r="U114" s="166">
        <f t="shared" si="56"/>
        <v>0</v>
      </c>
      <c r="V114" s="166">
        <f t="shared" si="56"/>
        <v>0</v>
      </c>
      <c r="W114" s="166">
        <f t="shared" si="57"/>
        <v>0</v>
      </c>
      <c r="X114" s="166">
        <f t="shared" si="57"/>
        <v>0</v>
      </c>
    </row>
    <row r="115" spans="1:24" x14ac:dyDescent="0.2">
      <c r="A115" s="580">
        <v>1.2</v>
      </c>
      <c r="B115" s="158" t="s">
        <v>143</v>
      </c>
      <c r="C115" s="181">
        <v>1236</v>
      </c>
      <c r="D115" s="212">
        <v>1236</v>
      </c>
      <c r="E115" s="212">
        <v>0</v>
      </c>
      <c r="F115" s="213">
        <v>0</v>
      </c>
      <c r="G115" s="255">
        <v>0</v>
      </c>
      <c r="H115" s="212">
        <v>0</v>
      </c>
      <c r="I115" s="214"/>
      <c r="J115" s="212"/>
      <c r="K115" s="216">
        <v>0</v>
      </c>
      <c r="L115" s="212">
        <v>0</v>
      </c>
      <c r="M115" s="216">
        <v>0</v>
      </c>
      <c r="N115" s="212">
        <v>0</v>
      </c>
      <c r="O115" s="216">
        <v>0</v>
      </c>
      <c r="P115" s="193">
        <v>0</v>
      </c>
      <c r="Q115" s="174">
        <v>24964</v>
      </c>
      <c r="R115" s="175">
        <v>24964</v>
      </c>
      <c r="S115" s="175">
        <v>0</v>
      </c>
      <c r="T115" s="176">
        <v>0</v>
      </c>
      <c r="U115" s="166">
        <f t="shared" si="56"/>
        <v>0</v>
      </c>
      <c r="V115" s="166">
        <f t="shared" si="56"/>
        <v>0</v>
      </c>
      <c r="W115" s="166">
        <f t="shared" si="57"/>
        <v>0</v>
      </c>
      <c r="X115" s="166">
        <f t="shared" si="57"/>
        <v>0</v>
      </c>
    </row>
    <row r="116" spans="1:24" ht="5.25" customHeight="1" thickBot="1" x14ac:dyDescent="0.25">
      <c r="A116" s="580"/>
      <c r="B116" s="158"/>
      <c r="C116" s="181"/>
      <c r="D116" s="212"/>
      <c r="E116" s="212"/>
      <c r="F116" s="213"/>
      <c r="G116" s="255"/>
      <c r="H116" s="212"/>
      <c r="I116" s="214"/>
      <c r="J116" s="212"/>
      <c r="K116" s="216"/>
      <c r="L116" s="212"/>
      <c r="M116" s="216"/>
      <c r="N116" s="212"/>
      <c r="O116" s="216"/>
      <c r="P116" s="193"/>
      <c r="Q116" s="174"/>
      <c r="R116" s="175"/>
      <c r="S116" s="175"/>
      <c r="T116" s="176"/>
      <c r="U116" s="166"/>
      <c r="V116" s="166"/>
      <c r="W116" s="166"/>
      <c r="X116" s="166"/>
    </row>
    <row r="117" spans="1:24" ht="13.5" hidden="1" thickBot="1" x14ac:dyDescent="0.25">
      <c r="A117" s="278"/>
      <c r="B117" s="206"/>
      <c r="C117" s="181"/>
      <c r="D117" s="212"/>
      <c r="E117" s="212"/>
      <c r="F117" s="213"/>
      <c r="G117" s="255"/>
      <c r="H117" s="212"/>
      <c r="I117" s="214"/>
      <c r="J117" s="212"/>
      <c r="K117" s="216"/>
      <c r="L117" s="212"/>
      <c r="M117" s="216"/>
      <c r="N117" s="212"/>
      <c r="O117" s="216"/>
      <c r="P117" s="193"/>
      <c r="Q117" s="174"/>
      <c r="R117" s="175"/>
      <c r="S117" s="175"/>
      <c r="T117" s="176"/>
      <c r="U117" s="166"/>
      <c r="V117" s="166"/>
      <c r="W117" s="166"/>
      <c r="X117" s="166"/>
    </row>
    <row r="118" spans="1:24" ht="13.5" hidden="1" thickBot="1" x14ac:dyDescent="0.25">
      <c r="A118" s="278"/>
      <c r="B118" s="206"/>
      <c r="C118" s="181"/>
      <c r="D118" s="212"/>
      <c r="E118" s="212"/>
      <c r="F118" s="213"/>
      <c r="G118" s="255"/>
      <c r="H118" s="212"/>
      <c r="I118" s="214"/>
      <c r="J118" s="212"/>
      <c r="K118" s="216"/>
      <c r="L118" s="212"/>
      <c r="M118" s="216"/>
      <c r="N118" s="212"/>
      <c r="O118" s="216"/>
      <c r="P118" s="193"/>
      <c r="Q118" s="174"/>
      <c r="R118" s="175"/>
      <c r="S118" s="175"/>
      <c r="T118" s="176"/>
      <c r="U118" s="166"/>
      <c r="V118" s="166"/>
      <c r="W118" s="166"/>
      <c r="X118" s="166"/>
    </row>
    <row r="119" spans="1:24" ht="13.5" hidden="1" thickBot="1" x14ac:dyDescent="0.25">
      <c r="A119" s="260"/>
      <c r="B119" s="257"/>
      <c r="C119" s="332"/>
      <c r="D119" s="333"/>
      <c r="E119" s="333"/>
      <c r="F119" s="334"/>
      <c r="G119" s="255"/>
      <c r="H119" s="212"/>
      <c r="I119" s="214"/>
      <c r="J119" s="212"/>
      <c r="K119" s="216"/>
      <c r="L119" s="212"/>
      <c r="M119" s="214"/>
      <c r="N119" s="212"/>
      <c r="O119" s="213"/>
      <c r="P119" s="193"/>
      <c r="Q119" s="335"/>
      <c r="R119" s="336"/>
      <c r="S119" s="336"/>
      <c r="T119" s="337"/>
      <c r="U119" s="166"/>
      <c r="V119" s="166"/>
      <c r="W119" s="166"/>
      <c r="X119" s="166"/>
    </row>
    <row r="120" spans="1:24" ht="14.25" thickTop="1" thickBot="1" x14ac:dyDescent="0.25">
      <c r="A120" s="338"/>
      <c r="B120" s="248"/>
      <c r="C120" s="216"/>
      <c r="D120" s="216"/>
      <c r="E120" s="216"/>
      <c r="F120" s="216"/>
      <c r="G120" s="690"/>
      <c r="H120" s="691"/>
      <c r="I120" s="691"/>
      <c r="J120" s="691"/>
      <c r="K120" s="715"/>
      <c r="L120" s="692"/>
      <c r="M120" s="692"/>
      <c r="N120" s="692"/>
      <c r="O120" s="692"/>
      <c r="P120" s="693"/>
      <c r="Q120" s="216"/>
      <c r="R120" s="216"/>
      <c r="S120" s="195"/>
      <c r="T120" s="327"/>
      <c r="U120" s="339"/>
      <c r="V120" s="340"/>
      <c r="W120" s="340"/>
      <c r="X120" s="341"/>
    </row>
    <row r="121" spans="1:24" ht="13.5" thickTop="1" x14ac:dyDescent="0.2">
      <c r="A121" s="471" t="s">
        <v>20</v>
      </c>
      <c r="B121" s="474" t="s">
        <v>144</v>
      </c>
      <c r="C121" s="533">
        <v>3490912</v>
      </c>
      <c r="D121" s="534">
        <v>2770759</v>
      </c>
      <c r="E121" s="534">
        <v>720153</v>
      </c>
      <c r="F121" s="534">
        <v>0</v>
      </c>
      <c r="G121" s="686">
        <f t="shared" ref="G121:P121" si="58">G122+G125+G126+G130+G131+G132</f>
        <v>93</v>
      </c>
      <c r="H121" s="686">
        <f t="shared" si="58"/>
        <v>93</v>
      </c>
      <c r="I121" s="686"/>
      <c r="J121" s="688"/>
      <c r="K121" s="716">
        <f t="shared" si="58"/>
        <v>0</v>
      </c>
      <c r="L121" s="688">
        <f t="shared" si="58"/>
        <v>0</v>
      </c>
      <c r="M121" s="689">
        <f t="shared" si="58"/>
        <v>0</v>
      </c>
      <c r="N121" s="686">
        <f t="shared" si="58"/>
        <v>0</v>
      </c>
      <c r="O121" s="687">
        <f t="shared" si="58"/>
        <v>0</v>
      </c>
      <c r="P121" s="688">
        <f t="shared" si="58"/>
        <v>0</v>
      </c>
      <c r="Q121" s="516">
        <v>-2000181</v>
      </c>
      <c r="R121" s="448">
        <v>-2057198</v>
      </c>
      <c r="S121" s="448">
        <v>57017</v>
      </c>
      <c r="T121" s="448">
        <v>0</v>
      </c>
      <c r="U121" s="451">
        <f>M121-G121</f>
        <v>-93</v>
      </c>
      <c r="V121" s="451">
        <f>N121-H121</f>
        <v>-93</v>
      </c>
      <c r="W121" s="451">
        <f t="shared" ref="W121:X122" si="59">O121-K121</f>
        <v>0</v>
      </c>
      <c r="X121" s="451">
        <f t="shared" si="59"/>
        <v>0</v>
      </c>
    </row>
    <row r="122" spans="1:24" x14ac:dyDescent="0.2">
      <c r="A122" s="580">
        <v>2.1</v>
      </c>
      <c r="B122" s="158" t="s">
        <v>145</v>
      </c>
      <c r="C122" s="159">
        <v>2677751</v>
      </c>
      <c r="D122" s="160">
        <v>2080959</v>
      </c>
      <c r="E122" s="160">
        <v>596792</v>
      </c>
      <c r="F122" s="161">
        <v>0</v>
      </c>
      <c r="G122" s="613">
        <f t="shared" ref="G122:P122" si="60">G123+G124</f>
        <v>93</v>
      </c>
      <c r="H122" s="160">
        <f t="shared" si="60"/>
        <v>93</v>
      </c>
      <c r="I122" s="599"/>
      <c r="J122" s="160"/>
      <c r="K122" s="620">
        <f t="shared" si="60"/>
        <v>0</v>
      </c>
      <c r="L122" s="160">
        <f t="shared" si="60"/>
        <v>0</v>
      </c>
      <c r="M122" s="620">
        <f t="shared" si="60"/>
        <v>0</v>
      </c>
      <c r="N122" s="160">
        <f t="shared" si="60"/>
        <v>0</v>
      </c>
      <c r="O122" s="620">
        <f t="shared" si="60"/>
        <v>0</v>
      </c>
      <c r="P122" s="160">
        <f t="shared" si="60"/>
        <v>0</v>
      </c>
      <c r="Q122" s="163">
        <v>-1636882</v>
      </c>
      <c r="R122" s="164">
        <v>-1814860</v>
      </c>
      <c r="S122" s="164">
        <v>177978</v>
      </c>
      <c r="T122" s="344">
        <v>0</v>
      </c>
      <c r="U122" s="166">
        <f>M122-G122</f>
        <v>-93</v>
      </c>
      <c r="V122" s="166">
        <f>N122-H122</f>
        <v>-93</v>
      </c>
      <c r="W122" s="166">
        <f t="shared" si="59"/>
        <v>0</v>
      </c>
      <c r="X122" s="166">
        <f t="shared" si="59"/>
        <v>0</v>
      </c>
    </row>
    <row r="123" spans="1:24" x14ac:dyDescent="0.2">
      <c r="A123" s="345" t="s">
        <v>23</v>
      </c>
      <c r="B123" s="209" t="s">
        <v>287</v>
      </c>
      <c r="C123" s="169">
        <v>2677751</v>
      </c>
      <c r="D123" s="170">
        <v>2080959</v>
      </c>
      <c r="E123" s="170">
        <v>596792</v>
      </c>
      <c r="F123" s="171">
        <v>0</v>
      </c>
      <c r="G123" s="614">
        <v>93</v>
      </c>
      <c r="H123" s="170">
        <v>93</v>
      </c>
      <c r="I123" s="236"/>
      <c r="J123" s="170"/>
      <c r="K123" s="172"/>
      <c r="L123" s="170">
        <v>0</v>
      </c>
      <c r="M123" s="172"/>
      <c r="N123" s="170"/>
      <c r="O123" s="172"/>
      <c r="P123" s="173">
        <v>0</v>
      </c>
      <c r="Q123" s="174">
        <v>-1636882</v>
      </c>
      <c r="R123" s="175">
        <v>-1814860</v>
      </c>
      <c r="S123" s="175">
        <v>177978</v>
      </c>
      <c r="T123" s="254">
        <v>0</v>
      </c>
      <c r="U123" s="166">
        <f t="shared" ref="U123:U135" si="61">M123-G123</f>
        <v>-93</v>
      </c>
      <c r="V123" s="166">
        <f t="shared" ref="V123:V135" si="62">N123-H123</f>
        <v>-93</v>
      </c>
      <c r="W123" s="166">
        <f t="shared" ref="W123:W135" si="63">O123-K123</f>
        <v>0</v>
      </c>
      <c r="X123" s="168">
        <v>0</v>
      </c>
    </row>
    <row r="124" spans="1:24" x14ac:dyDescent="0.2">
      <c r="A124" s="325" t="s">
        <v>25</v>
      </c>
      <c r="B124" s="209" t="s">
        <v>288</v>
      </c>
      <c r="C124" s="169">
        <v>0</v>
      </c>
      <c r="D124" s="170"/>
      <c r="E124" s="170"/>
      <c r="F124" s="171"/>
      <c r="G124" s="614">
        <v>0</v>
      </c>
      <c r="H124" s="170">
        <v>0</v>
      </c>
      <c r="I124" s="236"/>
      <c r="J124" s="170"/>
      <c r="K124" s="172">
        <v>0</v>
      </c>
      <c r="L124" s="170">
        <v>0</v>
      </c>
      <c r="M124" s="172">
        <v>0</v>
      </c>
      <c r="N124" s="170">
        <v>0</v>
      </c>
      <c r="O124" s="172">
        <v>0</v>
      </c>
      <c r="P124" s="173">
        <v>0</v>
      </c>
      <c r="Q124" s="174">
        <v>0</v>
      </c>
      <c r="R124" s="175"/>
      <c r="S124" s="175"/>
      <c r="T124" s="254"/>
      <c r="U124" s="166">
        <f t="shared" si="61"/>
        <v>0</v>
      </c>
      <c r="V124" s="166">
        <f t="shared" si="62"/>
        <v>0</v>
      </c>
      <c r="W124" s="166">
        <f t="shared" si="63"/>
        <v>0</v>
      </c>
      <c r="X124" s="166">
        <f t="shared" ref="X124:X135" si="64">P124-L124</f>
        <v>0</v>
      </c>
    </row>
    <row r="125" spans="1:24" ht="16.5" customHeight="1" x14ac:dyDescent="0.2">
      <c r="A125" s="580">
        <v>2.2000000000000002</v>
      </c>
      <c r="B125" s="585" t="s">
        <v>146</v>
      </c>
      <c r="C125" s="174">
        <v>120799</v>
      </c>
      <c r="D125" s="175">
        <v>120799</v>
      </c>
      <c r="E125" s="175">
        <v>0</v>
      </c>
      <c r="F125" s="254">
        <v>0</v>
      </c>
      <c r="G125" s="194">
        <v>0</v>
      </c>
      <c r="H125" s="175">
        <v>0</v>
      </c>
      <c r="I125" s="327"/>
      <c r="J125" s="175"/>
      <c r="K125" s="195">
        <v>0</v>
      </c>
      <c r="L125" s="175">
        <v>0</v>
      </c>
      <c r="M125" s="195">
        <v>0</v>
      </c>
      <c r="N125" s="175">
        <v>0</v>
      </c>
      <c r="O125" s="195">
        <v>0</v>
      </c>
      <c r="P125" s="175">
        <v>0</v>
      </c>
      <c r="Q125" s="254">
        <v>134193</v>
      </c>
      <c r="R125" s="254">
        <v>134193</v>
      </c>
      <c r="S125" s="254">
        <v>0</v>
      </c>
      <c r="T125" s="254">
        <v>0</v>
      </c>
      <c r="U125" s="166">
        <f t="shared" si="61"/>
        <v>0</v>
      </c>
      <c r="V125" s="166">
        <f t="shared" si="62"/>
        <v>0</v>
      </c>
      <c r="W125" s="166">
        <f t="shared" si="63"/>
        <v>0</v>
      </c>
      <c r="X125" s="166">
        <f t="shared" si="64"/>
        <v>0</v>
      </c>
    </row>
    <row r="126" spans="1:24" x14ac:dyDescent="0.2">
      <c r="A126" s="578">
        <v>2.2999999999999998</v>
      </c>
      <c r="B126" s="158" t="s">
        <v>147</v>
      </c>
      <c r="C126" s="174">
        <v>165451</v>
      </c>
      <c r="D126" s="175">
        <v>44590</v>
      </c>
      <c r="E126" s="175">
        <v>120861</v>
      </c>
      <c r="F126" s="254"/>
      <c r="G126" s="194">
        <f t="shared" ref="G126:P126" si="65">G127+G128+G129</f>
        <v>0</v>
      </c>
      <c r="H126" s="194">
        <f t="shared" si="65"/>
        <v>0</v>
      </c>
      <c r="I126" s="327"/>
      <c r="J126" s="175"/>
      <c r="K126" s="195">
        <f t="shared" si="65"/>
        <v>0</v>
      </c>
      <c r="L126" s="175">
        <f t="shared" si="65"/>
        <v>0</v>
      </c>
      <c r="M126" s="195">
        <f t="shared" si="65"/>
        <v>0</v>
      </c>
      <c r="N126" s="175">
        <f t="shared" si="65"/>
        <v>0</v>
      </c>
      <c r="O126" s="195">
        <f t="shared" si="65"/>
        <v>0</v>
      </c>
      <c r="P126" s="175">
        <f t="shared" si="65"/>
        <v>0</v>
      </c>
      <c r="Q126" s="174">
        <v>-165451</v>
      </c>
      <c r="R126" s="175">
        <v>-44590</v>
      </c>
      <c r="S126" s="175">
        <v>-120861</v>
      </c>
      <c r="T126" s="254">
        <v>0</v>
      </c>
      <c r="U126" s="166">
        <f t="shared" si="61"/>
        <v>0</v>
      </c>
      <c r="V126" s="166">
        <f t="shared" si="62"/>
        <v>0</v>
      </c>
      <c r="W126" s="166">
        <f t="shared" si="63"/>
        <v>0</v>
      </c>
      <c r="X126" s="166">
        <f t="shared" si="64"/>
        <v>0</v>
      </c>
    </row>
    <row r="127" spans="1:24" x14ac:dyDescent="0.2">
      <c r="A127" s="325" t="s">
        <v>62</v>
      </c>
      <c r="B127" s="209" t="s">
        <v>148</v>
      </c>
      <c r="C127" s="169">
        <v>21259</v>
      </c>
      <c r="D127" s="170">
        <v>21259</v>
      </c>
      <c r="E127" s="170">
        <v>0</v>
      </c>
      <c r="F127" s="171"/>
      <c r="G127" s="614">
        <v>0</v>
      </c>
      <c r="H127" s="170">
        <v>0</v>
      </c>
      <c r="I127" s="236"/>
      <c r="J127" s="170"/>
      <c r="K127" s="172">
        <v>0</v>
      </c>
      <c r="L127" s="170">
        <v>0</v>
      </c>
      <c r="M127" s="172"/>
      <c r="N127" s="170">
        <v>0</v>
      </c>
      <c r="O127" s="172"/>
      <c r="P127" s="173"/>
      <c r="Q127" s="174">
        <v>-21259</v>
      </c>
      <c r="R127" s="175">
        <v>-21259</v>
      </c>
      <c r="S127" s="175">
        <v>0</v>
      </c>
      <c r="T127" s="254">
        <v>0</v>
      </c>
      <c r="U127" s="166">
        <f t="shared" si="61"/>
        <v>0</v>
      </c>
      <c r="V127" s="166">
        <f t="shared" si="62"/>
        <v>0</v>
      </c>
      <c r="W127" s="166">
        <f t="shared" si="63"/>
        <v>0</v>
      </c>
      <c r="X127" s="166">
        <f t="shared" si="64"/>
        <v>0</v>
      </c>
    </row>
    <row r="128" spans="1:24" x14ac:dyDescent="0.2">
      <c r="A128" s="325" t="s">
        <v>64</v>
      </c>
      <c r="B128" s="209" t="s">
        <v>149</v>
      </c>
      <c r="C128" s="169">
        <v>144192</v>
      </c>
      <c r="D128" s="170">
        <v>23331</v>
      </c>
      <c r="E128" s="170">
        <v>120861</v>
      </c>
      <c r="F128" s="171"/>
      <c r="G128" s="614">
        <v>0</v>
      </c>
      <c r="H128" s="170">
        <v>0</v>
      </c>
      <c r="I128" s="236"/>
      <c r="J128" s="170"/>
      <c r="K128" s="172">
        <v>0</v>
      </c>
      <c r="L128" s="170">
        <v>0</v>
      </c>
      <c r="M128" s="172">
        <v>0</v>
      </c>
      <c r="N128" s="170">
        <v>0</v>
      </c>
      <c r="O128" s="172">
        <v>0</v>
      </c>
      <c r="P128" s="170">
        <v>0</v>
      </c>
      <c r="Q128" s="174">
        <v>-144192</v>
      </c>
      <c r="R128" s="175">
        <v>-23331</v>
      </c>
      <c r="S128" s="175">
        <v>-120861</v>
      </c>
      <c r="T128" s="254">
        <v>0</v>
      </c>
      <c r="U128" s="166">
        <f t="shared" si="61"/>
        <v>0</v>
      </c>
      <c r="V128" s="166">
        <f t="shared" si="62"/>
        <v>0</v>
      </c>
      <c r="W128" s="166">
        <f t="shared" si="63"/>
        <v>0</v>
      </c>
      <c r="X128" s="166">
        <f t="shared" si="64"/>
        <v>0</v>
      </c>
    </row>
    <row r="129" spans="1:24" x14ac:dyDescent="0.2">
      <c r="A129" s="325" t="s">
        <v>240</v>
      </c>
      <c r="B129" s="209" t="s">
        <v>244</v>
      </c>
      <c r="C129" s="169">
        <v>0</v>
      </c>
      <c r="D129" s="170"/>
      <c r="E129" s="170"/>
      <c r="F129" s="171"/>
      <c r="G129" s="614">
        <v>0</v>
      </c>
      <c r="H129" s="170">
        <v>0</v>
      </c>
      <c r="I129" s="236"/>
      <c r="J129" s="170"/>
      <c r="K129" s="172">
        <v>0</v>
      </c>
      <c r="L129" s="170">
        <v>0</v>
      </c>
      <c r="M129" s="172">
        <v>0</v>
      </c>
      <c r="N129" s="170">
        <v>0</v>
      </c>
      <c r="O129" s="172">
        <v>0</v>
      </c>
      <c r="P129" s="173">
        <v>0</v>
      </c>
      <c r="Q129" s="174">
        <v>0</v>
      </c>
      <c r="R129" s="175"/>
      <c r="S129" s="175"/>
      <c r="T129" s="254"/>
      <c r="U129" s="166">
        <f t="shared" si="61"/>
        <v>0</v>
      </c>
      <c r="V129" s="166">
        <f t="shared" si="62"/>
        <v>0</v>
      </c>
      <c r="W129" s="166">
        <f t="shared" si="63"/>
        <v>0</v>
      </c>
      <c r="X129" s="166">
        <f t="shared" si="64"/>
        <v>0</v>
      </c>
    </row>
    <row r="130" spans="1:24" x14ac:dyDescent="0.2">
      <c r="A130" s="578">
        <v>2.4</v>
      </c>
      <c r="B130" s="206" t="s">
        <v>150</v>
      </c>
      <c r="C130" s="169">
        <v>400428</v>
      </c>
      <c r="D130" s="170">
        <v>400428</v>
      </c>
      <c r="E130" s="170">
        <v>0</v>
      </c>
      <c r="F130" s="171">
        <v>0</v>
      </c>
      <c r="G130" s="614">
        <v>0</v>
      </c>
      <c r="H130" s="170">
        <v>0</v>
      </c>
      <c r="I130" s="236"/>
      <c r="J130" s="170"/>
      <c r="K130" s="172">
        <v>0</v>
      </c>
      <c r="L130" s="170">
        <v>0</v>
      </c>
      <c r="M130" s="172"/>
      <c r="N130" s="170">
        <v>0</v>
      </c>
      <c r="O130" s="172"/>
      <c r="P130" s="173">
        <v>0</v>
      </c>
      <c r="Q130" s="174">
        <v>-400428</v>
      </c>
      <c r="R130" s="175">
        <v>-400428</v>
      </c>
      <c r="S130" s="175">
        <v>0</v>
      </c>
      <c r="T130" s="254">
        <v>0</v>
      </c>
      <c r="U130" s="166">
        <f t="shared" si="61"/>
        <v>0</v>
      </c>
      <c r="V130" s="166">
        <f t="shared" si="62"/>
        <v>0</v>
      </c>
      <c r="W130" s="166">
        <f t="shared" si="63"/>
        <v>0</v>
      </c>
      <c r="X130" s="166">
        <f t="shared" si="64"/>
        <v>0</v>
      </c>
    </row>
    <row r="131" spans="1:24" ht="15" hidden="1" customHeight="1" x14ac:dyDescent="0.2">
      <c r="A131" s="578"/>
      <c r="B131" s="206"/>
      <c r="C131" s="169"/>
      <c r="D131" s="170"/>
      <c r="E131" s="170"/>
      <c r="F131" s="171"/>
      <c r="G131" s="614"/>
      <c r="H131" s="170"/>
      <c r="I131" s="236"/>
      <c r="J131" s="170"/>
      <c r="K131" s="172"/>
      <c r="L131" s="170"/>
      <c r="M131" s="172"/>
      <c r="N131" s="170"/>
      <c r="O131" s="172"/>
      <c r="P131" s="173"/>
      <c r="Q131" s="174"/>
      <c r="R131" s="175"/>
      <c r="S131" s="175"/>
      <c r="T131" s="254"/>
      <c r="U131" s="166"/>
      <c r="V131" s="166"/>
      <c r="W131" s="166"/>
      <c r="X131" s="166"/>
    </row>
    <row r="132" spans="1:24" x14ac:dyDescent="0.2">
      <c r="A132" s="586">
        <v>2.6</v>
      </c>
      <c r="B132" s="257" t="s">
        <v>289</v>
      </c>
      <c r="C132" s="190">
        <v>126483</v>
      </c>
      <c r="D132" s="191">
        <v>123983</v>
      </c>
      <c r="E132" s="191">
        <v>2500</v>
      </c>
      <c r="F132" s="189">
        <v>0</v>
      </c>
      <c r="G132" s="635">
        <v>0</v>
      </c>
      <c r="H132" s="191">
        <v>0</v>
      </c>
      <c r="I132" s="717"/>
      <c r="J132" s="191"/>
      <c r="K132" s="192">
        <v>0</v>
      </c>
      <c r="L132" s="191">
        <v>0</v>
      </c>
      <c r="M132" s="192"/>
      <c r="N132" s="191"/>
      <c r="O132" s="192"/>
      <c r="P132" s="173">
        <v>0</v>
      </c>
      <c r="Q132" s="174">
        <v>68387</v>
      </c>
      <c r="R132" s="175">
        <v>68487</v>
      </c>
      <c r="S132" s="175">
        <v>-100</v>
      </c>
      <c r="T132" s="254">
        <v>0</v>
      </c>
      <c r="U132" s="166">
        <f t="shared" si="61"/>
        <v>0</v>
      </c>
      <c r="V132" s="166">
        <f t="shared" si="62"/>
        <v>0</v>
      </c>
      <c r="W132" s="166">
        <f t="shared" si="63"/>
        <v>0</v>
      </c>
      <c r="X132" s="166">
        <f t="shared" si="64"/>
        <v>0</v>
      </c>
    </row>
    <row r="133" spans="1:24" hidden="1" x14ac:dyDescent="0.2">
      <c r="A133" s="535"/>
      <c r="B133" s="523"/>
      <c r="C133" s="536"/>
      <c r="D133" s="461"/>
      <c r="E133" s="461"/>
      <c r="F133" s="461"/>
      <c r="G133" s="536"/>
      <c r="H133" s="460"/>
      <c r="I133" s="718"/>
      <c r="J133" s="460"/>
      <c r="K133" s="461"/>
      <c r="L133" s="460"/>
      <c r="M133" s="638"/>
      <c r="N133" s="537"/>
      <c r="O133" s="638"/>
      <c r="P133" s="640"/>
      <c r="Q133" s="538"/>
      <c r="R133" s="521"/>
      <c r="S133" s="521"/>
      <c r="T133" s="521"/>
      <c r="U133" s="459"/>
      <c r="V133" s="459"/>
      <c r="W133" s="459"/>
      <c r="X133" s="459"/>
    </row>
    <row r="134" spans="1:24" ht="18.75" customHeight="1" x14ac:dyDescent="0.2">
      <c r="A134" s="480" t="s">
        <v>86</v>
      </c>
      <c r="B134" s="481" t="s">
        <v>151</v>
      </c>
      <c r="C134" s="547">
        <v>3504614</v>
      </c>
      <c r="D134" s="548">
        <v>2784461</v>
      </c>
      <c r="E134" s="548">
        <v>720153</v>
      </c>
      <c r="F134" s="549">
        <v>0</v>
      </c>
      <c r="G134" s="636">
        <f t="shared" ref="G134:P134" si="66">G113+G121+G133</f>
        <v>93</v>
      </c>
      <c r="H134" s="548">
        <f t="shared" si="66"/>
        <v>93</v>
      </c>
      <c r="I134" s="719"/>
      <c r="J134" s="548"/>
      <c r="K134" s="637">
        <f t="shared" si="66"/>
        <v>0</v>
      </c>
      <c r="L134" s="548">
        <f t="shared" si="66"/>
        <v>0</v>
      </c>
      <c r="M134" s="637">
        <f t="shared" si="66"/>
        <v>0</v>
      </c>
      <c r="N134" s="548">
        <f t="shared" si="66"/>
        <v>0</v>
      </c>
      <c r="O134" s="637">
        <f t="shared" si="66"/>
        <v>0</v>
      </c>
      <c r="P134" s="548">
        <f t="shared" si="66"/>
        <v>0</v>
      </c>
      <c r="Q134" s="550">
        <v>-1925693</v>
      </c>
      <c r="R134" s="551">
        <v>-1985072</v>
      </c>
      <c r="S134" s="551">
        <v>59379</v>
      </c>
      <c r="T134" s="552">
        <v>0</v>
      </c>
      <c r="U134" s="467">
        <f t="shared" si="61"/>
        <v>-93</v>
      </c>
      <c r="V134" s="467">
        <f t="shared" si="62"/>
        <v>-93</v>
      </c>
      <c r="W134" s="467">
        <f t="shared" si="63"/>
        <v>0</v>
      </c>
      <c r="X134" s="467">
        <f t="shared" si="64"/>
        <v>0</v>
      </c>
    </row>
    <row r="135" spans="1:24" ht="14.25" thickBot="1" x14ac:dyDescent="0.25">
      <c r="A135" s="767" t="s">
        <v>152</v>
      </c>
      <c r="B135" s="768"/>
      <c r="C135" s="541">
        <v>13225886</v>
      </c>
      <c r="D135" s="542">
        <v>10872442</v>
      </c>
      <c r="E135" s="542">
        <v>1955963</v>
      </c>
      <c r="F135" s="543">
        <v>397481</v>
      </c>
      <c r="G135" s="541">
        <f t="shared" ref="G135:P135" si="67">G111+G134</f>
        <v>575</v>
      </c>
      <c r="H135" s="541">
        <f t="shared" si="67"/>
        <v>575</v>
      </c>
      <c r="I135" s="541"/>
      <c r="J135" s="541"/>
      <c r="K135" s="541">
        <f t="shared" si="67"/>
        <v>0</v>
      </c>
      <c r="L135" s="541">
        <f t="shared" si="67"/>
        <v>0</v>
      </c>
      <c r="M135" s="541">
        <f t="shared" si="67"/>
        <v>877</v>
      </c>
      <c r="N135" s="541">
        <f t="shared" si="67"/>
        <v>877</v>
      </c>
      <c r="O135" s="639">
        <f t="shared" si="67"/>
        <v>0</v>
      </c>
      <c r="P135" s="542">
        <f t="shared" si="67"/>
        <v>0</v>
      </c>
      <c r="Q135" s="544">
        <v>-1536545</v>
      </c>
      <c r="R135" s="545">
        <v>-1202909</v>
      </c>
      <c r="S135" s="545">
        <v>-294659</v>
      </c>
      <c r="T135" s="546">
        <v>-38977</v>
      </c>
      <c r="U135" s="464">
        <f t="shared" si="61"/>
        <v>302</v>
      </c>
      <c r="V135" s="464">
        <f t="shared" si="62"/>
        <v>302</v>
      </c>
      <c r="W135" s="464">
        <f t="shared" si="63"/>
        <v>0</v>
      </c>
      <c r="X135" s="464">
        <f t="shared" si="64"/>
        <v>0</v>
      </c>
    </row>
    <row r="136" spans="1:24" ht="17.25" thickTop="1" thickBot="1" x14ac:dyDescent="0.25">
      <c r="A136" s="748" t="s">
        <v>153</v>
      </c>
      <c r="B136" s="748"/>
      <c r="C136" s="759"/>
      <c r="D136" s="759"/>
      <c r="E136" s="759"/>
      <c r="F136" s="759"/>
      <c r="G136" s="759"/>
      <c r="H136" s="759"/>
      <c r="I136" s="759"/>
      <c r="J136" s="759"/>
      <c r="K136" s="759"/>
      <c r="L136" s="759"/>
      <c r="M136" s="759"/>
      <c r="N136" s="246"/>
      <c r="O136" s="246"/>
      <c r="P136" s="246"/>
      <c r="Q136" s="246"/>
      <c r="R136" s="246"/>
      <c r="S136" s="246"/>
      <c r="T136" s="246"/>
      <c r="U136" s="339"/>
      <c r="V136" s="340"/>
      <c r="W136" s="340"/>
      <c r="X136" s="341"/>
    </row>
    <row r="137" spans="1:24" ht="13.5" thickTop="1" x14ac:dyDescent="0.2">
      <c r="A137" s="288">
        <v>1.1000000000000001</v>
      </c>
      <c r="B137" s="158" t="s">
        <v>154</v>
      </c>
      <c r="C137" s="289">
        <v>296322</v>
      </c>
      <c r="D137" s="290">
        <v>296322</v>
      </c>
      <c r="E137" s="290">
        <v>0</v>
      </c>
      <c r="F137" s="346">
        <v>0</v>
      </c>
      <c r="G137" s="289">
        <v>0</v>
      </c>
      <c r="H137" s="290">
        <v>0</v>
      </c>
      <c r="I137" s="290"/>
      <c r="J137" s="290"/>
      <c r="K137" s="290">
        <v>0</v>
      </c>
      <c r="L137" s="290">
        <v>0</v>
      </c>
      <c r="M137" s="365">
        <v>0</v>
      </c>
      <c r="N137" s="290">
        <v>0</v>
      </c>
      <c r="O137" s="290">
        <v>0</v>
      </c>
      <c r="P137" s="346">
        <v>0</v>
      </c>
      <c r="Q137" s="295">
        <v>-290325</v>
      </c>
      <c r="R137" s="296">
        <v>-290325</v>
      </c>
      <c r="S137" s="296">
        <v>0</v>
      </c>
      <c r="T137" s="297">
        <v>0</v>
      </c>
      <c r="U137" s="166">
        <f t="shared" ref="U137:V141" si="68">M137-G137</f>
        <v>0</v>
      </c>
      <c r="V137" s="166">
        <f t="shared" si="68"/>
        <v>0</v>
      </c>
      <c r="W137" s="166">
        <f t="shared" ref="W137:X141" si="69">O137-K137</f>
        <v>0</v>
      </c>
      <c r="X137" s="166">
        <f t="shared" si="69"/>
        <v>0</v>
      </c>
    </row>
    <row r="138" spans="1:24" x14ac:dyDescent="0.2">
      <c r="A138" s="235">
        <v>1.2</v>
      </c>
      <c r="B138" s="158" t="s">
        <v>155</v>
      </c>
      <c r="C138" s="177">
        <v>967976</v>
      </c>
      <c r="D138" s="178">
        <v>917569</v>
      </c>
      <c r="E138" s="178">
        <v>50407</v>
      </c>
      <c r="F138" s="162"/>
      <c r="G138" s="177">
        <v>0</v>
      </c>
      <c r="H138" s="178">
        <v>0</v>
      </c>
      <c r="I138" s="178"/>
      <c r="J138" s="178"/>
      <c r="K138" s="178">
        <v>0</v>
      </c>
      <c r="L138" s="178">
        <v>0</v>
      </c>
      <c r="M138" s="600">
        <v>0</v>
      </c>
      <c r="N138" s="178">
        <v>0</v>
      </c>
      <c r="O138" s="178">
        <v>0</v>
      </c>
      <c r="P138" s="162">
        <v>0</v>
      </c>
      <c r="Q138" s="174">
        <v>-967976</v>
      </c>
      <c r="R138" s="175">
        <v>-917569</v>
      </c>
      <c r="S138" s="175">
        <v>-50407</v>
      </c>
      <c r="T138" s="176"/>
      <c r="U138" s="166">
        <f t="shared" si="68"/>
        <v>0</v>
      </c>
      <c r="V138" s="166">
        <f t="shared" si="68"/>
        <v>0</v>
      </c>
      <c r="W138" s="166">
        <f t="shared" si="69"/>
        <v>0</v>
      </c>
      <c r="X138" s="166">
        <f t="shared" si="69"/>
        <v>0</v>
      </c>
    </row>
    <row r="139" spans="1:24" x14ac:dyDescent="0.2">
      <c r="A139" s="185">
        <v>2.1</v>
      </c>
      <c r="B139" s="158" t="s">
        <v>156</v>
      </c>
      <c r="C139" s="169"/>
      <c r="D139" s="170"/>
      <c r="E139" s="170"/>
      <c r="F139" s="173"/>
      <c r="G139" s="169">
        <v>0</v>
      </c>
      <c r="H139" s="170">
        <v>0</v>
      </c>
      <c r="I139" s="170"/>
      <c r="J139" s="170"/>
      <c r="K139" s="170">
        <v>0</v>
      </c>
      <c r="L139" s="170">
        <v>0</v>
      </c>
      <c r="M139" s="236">
        <v>0</v>
      </c>
      <c r="N139" s="170">
        <v>0</v>
      </c>
      <c r="O139" s="170">
        <v>0</v>
      </c>
      <c r="P139" s="173">
        <v>0</v>
      </c>
      <c r="Q139" s="174"/>
      <c r="R139" s="175"/>
      <c r="S139" s="175"/>
      <c r="T139" s="176"/>
      <c r="U139" s="166">
        <f t="shared" si="68"/>
        <v>0</v>
      </c>
      <c r="V139" s="166">
        <f t="shared" si="68"/>
        <v>0</v>
      </c>
      <c r="W139" s="166">
        <f t="shared" si="69"/>
        <v>0</v>
      </c>
      <c r="X139" s="166">
        <f t="shared" si="69"/>
        <v>0</v>
      </c>
    </row>
    <row r="140" spans="1:24" x14ac:dyDescent="0.2">
      <c r="A140" s="235">
        <v>2.2000000000000002</v>
      </c>
      <c r="B140" s="158" t="s">
        <v>157</v>
      </c>
      <c r="C140" s="298">
        <v>2351594</v>
      </c>
      <c r="D140" s="299">
        <v>1982685</v>
      </c>
      <c r="E140" s="299">
        <v>368909</v>
      </c>
      <c r="F140" s="347"/>
      <c r="G140" s="298">
        <v>0</v>
      </c>
      <c r="H140" s="299">
        <v>0</v>
      </c>
      <c r="I140" s="299"/>
      <c r="J140" s="299"/>
      <c r="K140" s="299">
        <v>0</v>
      </c>
      <c r="L140" s="299">
        <v>0</v>
      </c>
      <c r="M140" s="625">
        <v>0</v>
      </c>
      <c r="N140" s="299">
        <v>0</v>
      </c>
      <c r="O140" s="299">
        <v>0</v>
      </c>
      <c r="P140" s="347">
        <v>0</v>
      </c>
      <c r="Q140" s="174">
        <v>-2351594</v>
      </c>
      <c r="R140" s="175">
        <v>-1982685</v>
      </c>
      <c r="S140" s="175">
        <v>-368909</v>
      </c>
      <c r="T140" s="176"/>
      <c r="U140" s="166">
        <f t="shared" si="68"/>
        <v>0</v>
      </c>
      <c r="V140" s="166">
        <f t="shared" si="68"/>
        <v>0</v>
      </c>
      <c r="W140" s="166">
        <f t="shared" si="69"/>
        <v>0</v>
      </c>
      <c r="X140" s="166">
        <f t="shared" si="69"/>
        <v>0</v>
      </c>
    </row>
    <row r="141" spans="1:24" ht="13.5" thickBot="1" x14ac:dyDescent="0.25">
      <c r="A141" s="753" t="s">
        <v>158</v>
      </c>
      <c r="B141" s="757"/>
      <c r="C141" s="496">
        <v>3615892</v>
      </c>
      <c r="D141" s="497">
        <v>3196576</v>
      </c>
      <c r="E141" s="497">
        <v>419316</v>
      </c>
      <c r="F141" s="499">
        <v>0</v>
      </c>
      <c r="G141" s="496">
        <f t="shared" ref="G141:P141" si="70">SUM(G137:G140)</f>
        <v>0</v>
      </c>
      <c r="H141" s="496">
        <f t="shared" si="70"/>
        <v>0</v>
      </c>
      <c r="I141" s="496"/>
      <c r="J141" s="496"/>
      <c r="K141" s="496">
        <f t="shared" si="70"/>
        <v>0</v>
      </c>
      <c r="L141" s="496">
        <f t="shared" si="70"/>
        <v>0</v>
      </c>
      <c r="M141" s="496">
        <f t="shared" si="70"/>
        <v>0</v>
      </c>
      <c r="N141" s="496">
        <f t="shared" si="70"/>
        <v>0</v>
      </c>
      <c r="O141" s="496">
        <f t="shared" si="70"/>
        <v>0</v>
      </c>
      <c r="P141" s="496">
        <f t="shared" si="70"/>
        <v>0</v>
      </c>
      <c r="Q141" s="500">
        <v>-3609895</v>
      </c>
      <c r="R141" s="501">
        <v>-3190579</v>
      </c>
      <c r="S141" s="501">
        <v>-419316</v>
      </c>
      <c r="T141" s="592">
        <v>0</v>
      </c>
      <c r="U141" s="593">
        <f t="shared" si="68"/>
        <v>0</v>
      </c>
      <c r="V141" s="593">
        <f t="shared" si="68"/>
        <v>0</v>
      </c>
      <c r="W141" s="593">
        <f t="shared" si="69"/>
        <v>0</v>
      </c>
      <c r="X141" s="593">
        <f t="shared" si="69"/>
        <v>0</v>
      </c>
    </row>
    <row r="142" spans="1:24" ht="17.25" thickTop="1" thickBot="1" x14ac:dyDescent="0.25">
      <c r="A142" s="748" t="s">
        <v>159</v>
      </c>
      <c r="B142" s="748"/>
      <c r="C142" s="759"/>
      <c r="D142" s="759"/>
      <c r="E142" s="759"/>
      <c r="F142" s="759"/>
      <c r="G142" s="759"/>
      <c r="H142" s="759"/>
      <c r="I142" s="759"/>
      <c r="J142" s="759"/>
      <c r="K142" s="759"/>
      <c r="L142" s="759"/>
      <c r="M142" s="759"/>
      <c r="N142" s="246"/>
      <c r="O142" s="246"/>
      <c r="P142" s="246"/>
      <c r="Q142" s="246"/>
      <c r="R142" s="246"/>
      <c r="S142" s="246"/>
      <c r="T142" s="246"/>
      <c r="U142" s="594"/>
      <c r="V142" s="595"/>
      <c r="W142" s="595"/>
      <c r="X142" s="596"/>
    </row>
    <row r="143" spans="1:24" ht="13.5" thickTop="1" x14ac:dyDescent="0.2">
      <c r="A143" s="288"/>
      <c r="B143" s="272"/>
      <c r="C143" s="289">
        <v>0</v>
      </c>
      <c r="D143" s="290">
        <v>0</v>
      </c>
      <c r="E143" s="290">
        <v>0</v>
      </c>
      <c r="F143" s="346">
        <v>0</v>
      </c>
      <c r="G143" s="289"/>
      <c r="H143" s="290"/>
      <c r="I143" s="290"/>
      <c r="J143" s="290"/>
      <c r="K143" s="290"/>
      <c r="L143" s="292"/>
      <c r="M143" s="289">
        <v>0</v>
      </c>
      <c r="N143" s="290">
        <v>0</v>
      </c>
      <c r="O143" s="290">
        <v>0</v>
      </c>
      <c r="P143" s="343">
        <v>0</v>
      </c>
      <c r="Q143" s="348">
        <v>0</v>
      </c>
      <c r="R143" s="349">
        <v>0</v>
      </c>
      <c r="S143" s="349">
        <v>0</v>
      </c>
      <c r="T143" s="350">
        <v>0</v>
      </c>
      <c r="U143" s="166">
        <v>0</v>
      </c>
      <c r="V143" s="167">
        <v>0</v>
      </c>
      <c r="W143" s="167">
        <v>0</v>
      </c>
      <c r="X143" s="168">
        <v>0</v>
      </c>
    </row>
    <row r="144" spans="1:24" x14ac:dyDescent="0.2">
      <c r="A144" s="235"/>
      <c r="B144" s="158"/>
      <c r="C144" s="177">
        <v>0</v>
      </c>
      <c r="D144" s="178">
        <v>0</v>
      </c>
      <c r="E144" s="178">
        <v>0</v>
      </c>
      <c r="F144" s="162">
        <v>0</v>
      </c>
      <c r="G144" s="177"/>
      <c r="H144" s="178"/>
      <c r="I144" s="178"/>
      <c r="J144" s="178"/>
      <c r="K144" s="178"/>
      <c r="L144" s="180"/>
      <c r="M144" s="177">
        <v>0</v>
      </c>
      <c r="N144" s="178">
        <v>0</v>
      </c>
      <c r="O144" s="178">
        <v>0</v>
      </c>
      <c r="P144" s="354">
        <v>0</v>
      </c>
      <c r="Q144" s="355">
        <v>0</v>
      </c>
      <c r="R144" s="313">
        <v>0</v>
      </c>
      <c r="S144" s="313">
        <v>0</v>
      </c>
      <c r="T144" s="356">
        <v>0</v>
      </c>
      <c r="U144" s="166">
        <v>0</v>
      </c>
      <c r="V144" s="167">
        <v>0</v>
      </c>
      <c r="W144" s="167">
        <v>0</v>
      </c>
      <c r="X144" s="168">
        <v>0</v>
      </c>
    </row>
    <row r="145" spans="1:24" ht="13.5" thickBot="1" x14ac:dyDescent="0.25">
      <c r="A145" s="752" t="s">
        <v>160</v>
      </c>
      <c r="B145" s="753"/>
      <c r="C145" s="558">
        <v>0</v>
      </c>
      <c r="D145" s="559">
        <v>0</v>
      </c>
      <c r="E145" s="559">
        <v>0</v>
      </c>
      <c r="F145" s="560">
        <v>0</v>
      </c>
      <c r="G145" s="558">
        <v>0</v>
      </c>
      <c r="H145" s="559">
        <v>0</v>
      </c>
      <c r="I145" s="559"/>
      <c r="J145" s="559"/>
      <c r="K145" s="559">
        <v>0</v>
      </c>
      <c r="L145" s="561">
        <v>0</v>
      </c>
      <c r="M145" s="558">
        <v>0</v>
      </c>
      <c r="N145" s="559">
        <v>0</v>
      </c>
      <c r="O145" s="559">
        <v>0</v>
      </c>
      <c r="P145" s="562">
        <v>0</v>
      </c>
      <c r="Q145" s="500">
        <v>0</v>
      </c>
      <c r="R145" s="501">
        <v>0</v>
      </c>
      <c r="S145" s="501">
        <v>0</v>
      </c>
      <c r="T145" s="553">
        <v>0</v>
      </c>
      <c r="U145" s="563">
        <v>0</v>
      </c>
      <c r="V145" s="564">
        <v>0</v>
      </c>
      <c r="W145" s="564">
        <v>0</v>
      </c>
      <c r="X145" s="565">
        <v>0</v>
      </c>
    </row>
    <row r="146" spans="1:24" ht="17.25" thickTop="1" thickBot="1" x14ac:dyDescent="0.25">
      <c r="A146" s="754" t="s">
        <v>161</v>
      </c>
      <c r="B146" s="754"/>
      <c r="C146" s="755"/>
      <c r="D146" s="755"/>
      <c r="E146" s="755"/>
      <c r="F146" s="756"/>
      <c r="G146" s="357"/>
      <c r="H146" s="357"/>
      <c r="I146" s="701"/>
      <c r="J146" s="701"/>
      <c r="K146" s="357"/>
      <c r="L146" s="357"/>
      <c r="M146" s="282"/>
      <c r="N146" s="246"/>
      <c r="O146" s="246"/>
      <c r="P146" s="246"/>
      <c r="Q146" s="246"/>
      <c r="R146" s="246"/>
      <c r="S146" s="246"/>
      <c r="T146" s="246"/>
      <c r="U146" s="166"/>
      <c r="V146" s="167"/>
      <c r="W146" s="167"/>
      <c r="X146" s="168"/>
    </row>
    <row r="147" spans="1:24" ht="13.5" thickTop="1" x14ac:dyDescent="0.2">
      <c r="A147" s="358"/>
      <c r="B147" s="158" t="s">
        <v>162</v>
      </c>
      <c r="C147" s="359">
        <v>0</v>
      </c>
      <c r="D147" s="360">
        <v>0</v>
      </c>
      <c r="E147" s="360">
        <v>0</v>
      </c>
      <c r="F147" s="361">
        <v>0</v>
      </c>
      <c r="G147" s="359">
        <v>0</v>
      </c>
      <c r="H147" s="360">
        <v>0</v>
      </c>
      <c r="I147" s="360"/>
      <c r="J147" s="360"/>
      <c r="K147" s="360">
        <v>0</v>
      </c>
      <c r="L147" s="362">
        <v>0</v>
      </c>
      <c r="M147" s="359">
        <v>0</v>
      </c>
      <c r="N147" s="360">
        <v>0</v>
      </c>
      <c r="O147" s="360">
        <v>0</v>
      </c>
      <c r="P147" s="361">
        <v>0</v>
      </c>
      <c r="Q147" s="153">
        <v>0</v>
      </c>
      <c r="R147" s="154">
        <v>0</v>
      </c>
      <c r="S147" s="154">
        <v>0</v>
      </c>
      <c r="T147" s="155">
        <v>0</v>
      </c>
      <c r="U147" s="351">
        <v>0</v>
      </c>
      <c r="V147" s="352">
        <v>0</v>
      </c>
      <c r="W147" s="352">
        <v>0</v>
      </c>
      <c r="X147" s="353">
        <v>0</v>
      </c>
    </row>
    <row r="148" spans="1:24" ht="13.5" thickBot="1" x14ac:dyDescent="0.25">
      <c r="A148" s="753" t="s">
        <v>163</v>
      </c>
      <c r="B148" s="757"/>
      <c r="C148" s="554">
        <v>0</v>
      </c>
      <c r="D148" s="555">
        <v>0</v>
      </c>
      <c r="E148" s="555">
        <v>0</v>
      </c>
      <c r="F148" s="556">
        <v>0</v>
      </c>
      <c r="G148" s="554">
        <v>0</v>
      </c>
      <c r="H148" s="555">
        <v>0</v>
      </c>
      <c r="I148" s="555"/>
      <c r="J148" s="555"/>
      <c r="K148" s="555">
        <v>0</v>
      </c>
      <c r="L148" s="557">
        <v>0</v>
      </c>
      <c r="M148" s="554">
        <v>0</v>
      </c>
      <c r="N148" s="555">
        <v>0</v>
      </c>
      <c r="O148" s="555">
        <v>0</v>
      </c>
      <c r="P148" s="556">
        <v>0</v>
      </c>
      <c r="Q148" s="500">
        <v>0</v>
      </c>
      <c r="R148" s="501">
        <v>0</v>
      </c>
      <c r="S148" s="501">
        <v>0</v>
      </c>
      <c r="T148" s="553">
        <v>0</v>
      </c>
      <c r="U148" s="502">
        <v>0</v>
      </c>
      <c r="V148" s="503">
        <v>0</v>
      </c>
      <c r="W148" s="503">
        <v>0</v>
      </c>
      <c r="X148" s="504">
        <v>0</v>
      </c>
    </row>
    <row r="149" spans="1:24" ht="17.25" thickTop="1" thickBot="1" x14ac:dyDescent="0.25">
      <c r="A149" s="758" t="s">
        <v>245</v>
      </c>
      <c r="B149" s="758"/>
      <c r="C149" s="759"/>
      <c r="D149" s="759"/>
      <c r="E149" s="759"/>
      <c r="F149" s="759"/>
      <c r="G149" s="759"/>
      <c r="H149" s="759"/>
      <c r="I149" s="759"/>
      <c r="J149" s="759"/>
      <c r="K149" s="759"/>
      <c r="L149" s="759"/>
      <c r="M149" s="759"/>
      <c r="N149" s="246"/>
      <c r="O149" s="246"/>
      <c r="P149" s="246"/>
      <c r="Q149" s="246"/>
      <c r="R149" s="246"/>
      <c r="S149" s="246"/>
      <c r="T149" s="246"/>
      <c r="U149" s="166"/>
      <c r="V149" s="167"/>
      <c r="W149" s="167"/>
      <c r="X149" s="168"/>
    </row>
    <row r="150" spans="1:24" ht="13.5" thickTop="1" x14ac:dyDescent="0.2">
      <c r="A150" s="288"/>
      <c r="B150" s="206" t="s">
        <v>165</v>
      </c>
      <c r="C150" s="363">
        <v>1159224</v>
      </c>
      <c r="D150" s="342">
        <v>1159224</v>
      </c>
      <c r="E150" s="342"/>
      <c r="F150" s="364"/>
      <c r="G150" s="289"/>
      <c r="H150" s="290"/>
      <c r="I150" s="290"/>
      <c r="J150" s="290"/>
      <c r="K150" s="290"/>
      <c r="L150" s="346">
        <v>0</v>
      </c>
      <c r="M150" s="365">
        <v>0</v>
      </c>
      <c r="N150" s="366">
        <v>0</v>
      </c>
      <c r="O150" s="290">
        <v>0</v>
      </c>
      <c r="P150" s="346">
        <v>0</v>
      </c>
      <c r="Q150" s="153">
        <v>-1159224</v>
      </c>
      <c r="R150" s="154">
        <v>-1159224</v>
      </c>
      <c r="S150" s="154"/>
      <c r="T150" s="155"/>
      <c r="U150" s="451">
        <f>M150-G150</f>
        <v>0</v>
      </c>
      <c r="V150" s="451">
        <f>N150-H150</f>
        <v>0</v>
      </c>
      <c r="W150" s="451">
        <f t="shared" ref="W150:X151" si="71">O150-K150</f>
        <v>0</v>
      </c>
      <c r="X150" s="451">
        <f t="shared" si="71"/>
        <v>0</v>
      </c>
    </row>
    <row r="151" spans="1:24" x14ac:dyDescent="0.2">
      <c r="A151" s="753" t="s">
        <v>166</v>
      </c>
      <c r="B151" s="757"/>
      <c r="C151" s="475">
        <v>1159224</v>
      </c>
      <c r="D151" s="476">
        <v>1159224</v>
      </c>
      <c r="E151" s="476">
        <v>0</v>
      </c>
      <c r="F151" s="478">
        <v>0</v>
      </c>
      <c r="G151" s="475">
        <f t="shared" ref="G151:P151" si="72">G150</f>
        <v>0</v>
      </c>
      <c r="H151" s="475">
        <f t="shared" si="72"/>
        <v>0</v>
      </c>
      <c r="I151" s="475"/>
      <c r="J151" s="475"/>
      <c r="K151" s="475">
        <f t="shared" si="72"/>
        <v>0</v>
      </c>
      <c r="L151" s="475">
        <f t="shared" si="72"/>
        <v>0</v>
      </c>
      <c r="M151" s="475">
        <f t="shared" si="72"/>
        <v>0</v>
      </c>
      <c r="N151" s="475">
        <f t="shared" si="72"/>
        <v>0</v>
      </c>
      <c r="O151" s="475">
        <f t="shared" si="72"/>
        <v>0</v>
      </c>
      <c r="P151" s="475">
        <f t="shared" si="72"/>
        <v>0</v>
      </c>
      <c r="Q151" s="528">
        <v>-1159224</v>
      </c>
      <c r="R151" s="529">
        <v>-1159224</v>
      </c>
      <c r="S151" s="529">
        <v>0</v>
      </c>
      <c r="T151" s="530">
        <v>0</v>
      </c>
      <c r="U151" s="479">
        <f>M151-G151</f>
        <v>0</v>
      </c>
      <c r="V151" s="479">
        <f>N151-H151</f>
        <v>0</v>
      </c>
      <c r="W151" s="479">
        <f t="shared" si="71"/>
        <v>0</v>
      </c>
      <c r="X151" s="479">
        <f t="shared" si="71"/>
        <v>0</v>
      </c>
    </row>
    <row r="152" spans="1:24" x14ac:dyDescent="0.2">
      <c r="A152" s="314"/>
      <c r="B152" s="314"/>
      <c r="C152" s="197"/>
      <c r="D152" s="198"/>
      <c r="E152" s="198"/>
      <c r="F152" s="199"/>
      <c r="G152" s="181"/>
      <c r="H152" s="212"/>
      <c r="I152" s="212"/>
      <c r="J152" s="212"/>
      <c r="K152" s="212"/>
      <c r="L152" s="193"/>
      <c r="M152" s="216"/>
      <c r="N152" s="216"/>
      <c r="O152" s="216"/>
      <c r="P152" s="215"/>
      <c r="Q152" s="255"/>
      <c r="R152" s="195"/>
      <c r="S152" s="195"/>
      <c r="T152" s="196"/>
      <c r="U152" s="367"/>
      <c r="V152" s="248"/>
      <c r="W152" s="248"/>
      <c r="X152" s="202"/>
    </row>
    <row r="153" spans="1:24" ht="13.5" thickBot="1" x14ac:dyDescent="0.25">
      <c r="A153" s="753" t="s">
        <v>167</v>
      </c>
      <c r="B153" s="757"/>
      <c r="C153" s="539">
        <v>18001002</v>
      </c>
      <c r="D153" s="540">
        <v>15228242</v>
      </c>
      <c r="E153" s="540">
        <v>2375279</v>
      </c>
      <c r="F153" s="566">
        <v>397481</v>
      </c>
      <c r="G153" s="539">
        <f t="shared" ref="G153:P153" si="73">G135+G141+G145+G148+G151</f>
        <v>575</v>
      </c>
      <c r="H153" s="539">
        <f t="shared" si="73"/>
        <v>575</v>
      </c>
      <c r="I153" s="539"/>
      <c r="J153" s="539"/>
      <c r="K153" s="539">
        <f t="shared" si="73"/>
        <v>0</v>
      </c>
      <c r="L153" s="539">
        <f t="shared" si="73"/>
        <v>0</v>
      </c>
      <c r="M153" s="539">
        <f t="shared" si="73"/>
        <v>877</v>
      </c>
      <c r="N153" s="539">
        <f t="shared" si="73"/>
        <v>877</v>
      </c>
      <c r="O153" s="539">
        <f t="shared" si="73"/>
        <v>0</v>
      </c>
      <c r="P153" s="539">
        <f t="shared" si="73"/>
        <v>0</v>
      </c>
      <c r="Q153" s="500">
        <v>-6305664</v>
      </c>
      <c r="R153" s="501">
        <v>-5552712</v>
      </c>
      <c r="S153" s="501">
        <v>-713975</v>
      </c>
      <c r="T153" s="553">
        <v>-38977</v>
      </c>
      <c r="U153" s="563">
        <f>M153-G153</f>
        <v>302</v>
      </c>
      <c r="V153" s="563">
        <f>N153-H153</f>
        <v>302</v>
      </c>
      <c r="W153" s="563">
        <f>O153-K153</f>
        <v>0</v>
      </c>
      <c r="X153" s="563">
        <f>P153-L153</f>
        <v>0</v>
      </c>
    </row>
    <row r="154" spans="1:24" ht="13.5" thickTop="1" x14ac:dyDescent="0.2">
      <c r="A154" s="368"/>
      <c r="B154" s="368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46"/>
      <c r="O154" s="246"/>
      <c r="P154" s="246"/>
      <c r="Q154" s="246"/>
      <c r="R154" s="246"/>
      <c r="S154" s="246"/>
      <c r="T154" s="246"/>
      <c r="U154" s="314"/>
      <c r="V154" s="314"/>
      <c r="W154" s="314"/>
      <c r="X154" s="314"/>
    </row>
    <row r="155" spans="1:24" ht="15.75" hidden="1" x14ac:dyDescent="0.2">
      <c r="A155" s="748" t="s">
        <v>168</v>
      </c>
      <c r="B155" s="748"/>
      <c r="C155" s="748"/>
      <c r="D155" s="748"/>
      <c r="E155" s="748"/>
      <c r="F155" s="748"/>
      <c r="G155" s="748"/>
      <c r="H155" s="748"/>
      <c r="I155" s="748"/>
      <c r="J155" s="748"/>
      <c r="K155" s="748"/>
      <c r="L155" s="748"/>
      <c r="M155" s="748"/>
      <c r="N155" s="246"/>
      <c r="O155" s="246"/>
      <c r="P155" s="246"/>
      <c r="Q155" s="246"/>
      <c r="R155" s="246"/>
      <c r="S155" s="246"/>
      <c r="T155" s="246"/>
      <c r="U155" s="314"/>
      <c r="V155" s="314"/>
      <c r="W155" s="314"/>
      <c r="X155" s="314"/>
    </row>
    <row r="156" spans="1:24" hidden="1" x14ac:dyDescent="0.2">
      <c r="A156" s="271"/>
      <c r="B156" s="308" t="s">
        <v>169</v>
      </c>
      <c r="C156" s="274">
        <v>6229</v>
      </c>
      <c r="D156" s="274">
        <v>6240</v>
      </c>
      <c r="E156" s="274"/>
      <c r="F156" s="274"/>
      <c r="G156" s="274"/>
      <c r="H156" s="274"/>
      <c r="I156" s="274"/>
      <c r="J156" s="274"/>
      <c r="K156" s="274"/>
      <c r="L156" s="274"/>
      <c r="M156" s="274"/>
      <c r="N156" s="246"/>
      <c r="O156" s="246"/>
      <c r="P156" s="246"/>
      <c r="Q156" s="246"/>
      <c r="R156" s="246"/>
      <c r="S156" s="246"/>
      <c r="T156" s="246"/>
      <c r="U156" s="314"/>
      <c r="V156" s="314"/>
      <c r="W156" s="314"/>
      <c r="X156" s="314"/>
    </row>
    <row r="157" spans="1:24" hidden="1" x14ac:dyDescent="0.2">
      <c r="A157" s="260"/>
      <c r="B157" s="309" t="s">
        <v>170</v>
      </c>
      <c r="C157" s="310">
        <v>1934136</v>
      </c>
      <c r="D157" s="310">
        <v>421401</v>
      </c>
      <c r="E157" s="310"/>
      <c r="F157" s="310"/>
      <c r="G157" s="310"/>
      <c r="H157" s="310"/>
      <c r="I157" s="310"/>
      <c r="J157" s="310"/>
      <c r="K157" s="310"/>
      <c r="L157" s="310"/>
      <c r="M157" s="310"/>
      <c r="N157" s="246"/>
      <c r="O157" s="246"/>
      <c r="P157" s="246"/>
      <c r="Q157" s="246"/>
      <c r="R157" s="246"/>
      <c r="S157" s="246"/>
      <c r="T157" s="246"/>
      <c r="U157" s="314"/>
      <c r="V157" s="314"/>
      <c r="W157" s="314"/>
      <c r="X157" s="314"/>
    </row>
    <row r="158" spans="1:24" hidden="1" x14ac:dyDescent="0.2">
      <c r="A158" s="749" t="s">
        <v>171</v>
      </c>
      <c r="B158" s="750"/>
      <c r="C158" s="267">
        <v>1940365</v>
      </c>
      <c r="D158" s="267">
        <v>427641</v>
      </c>
      <c r="E158" s="267"/>
      <c r="F158" s="267">
        <v>0</v>
      </c>
      <c r="G158" s="267"/>
      <c r="H158" s="267"/>
      <c r="I158" s="267"/>
      <c r="J158" s="267"/>
      <c r="K158" s="267"/>
      <c r="L158" s="267"/>
      <c r="M158" s="267">
        <v>0</v>
      </c>
      <c r="N158" s="246"/>
      <c r="O158" s="246"/>
      <c r="P158" s="246"/>
      <c r="Q158" s="246"/>
      <c r="R158" s="246"/>
      <c r="S158" s="246"/>
      <c r="T158" s="246"/>
      <c r="U158" s="314"/>
      <c r="V158" s="314"/>
      <c r="W158" s="314"/>
      <c r="X158" s="314"/>
    </row>
    <row r="159" spans="1:24" hidden="1" x14ac:dyDescent="0.2">
      <c r="A159" s="247"/>
      <c r="B159" s="245" t="s">
        <v>158</v>
      </c>
      <c r="C159" s="267">
        <v>1726</v>
      </c>
      <c r="D159" s="267">
        <v>2613</v>
      </c>
      <c r="E159" s="267"/>
      <c r="F159" s="267"/>
      <c r="G159" s="267"/>
      <c r="H159" s="267"/>
      <c r="I159" s="267"/>
      <c r="J159" s="267"/>
      <c r="K159" s="267"/>
      <c r="L159" s="267"/>
      <c r="M159" s="267"/>
      <c r="N159" s="246"/>
      <c r="O159" s="246"/>
      <c r="P159" s="246"/>
      <c r="Q159" s="246"/>
      <c r="R159" s="246"/>
      <c r="S159" s="246"/>
      <c r="T159" s="246"/>
      <c r="U159" s="314"/>
      <c r="V159" s="314"/>
      <c r="W159" s="314"/>
      <c r="X159" s="314"/>
    </row>
    <row r="160" spans="1:24" hidden="1" x14ac:dyDescent="0.2">
      <c r="A160" s="311"/>
      <c r="B160" s="312" t="s">
        <v>172</v>
      </c>
      <c r="C160" s="310">
        <v>1942091</v>
      </c>
      <c r="D160" s="310">
        <v>430254</v>
      </c>
      <c r="E160" s="310"/>
      <c r="F160" s="310">
        <v>0</v>
      </c>
      <c r="G160" s="310"/>
      <c r="H160" s="310"/>
      <c r="I160" s="310"/>
      <c r="J160" s="310"/>
      <c r="K160" s="310"/>
      <c r="L160" s="310"/>
      <c r="M160" s="310">
        <v>0</v>
      </c>
      <c r="N160" s="246"/>
      <c r="O160" s="246"/>
      <c r="P160" s="246"/>
      <c r="Q160" s="246"/>
      <c r="R160" s="246"/>
      <c r="S160" s="246"/>
      <c r="T160" s="246"/>
      <c r="U160" s="314"/>
      <c r="V160" s="314"/>
      <c r="W160" s="314"/>
      <c r="X160" s="314"/>
    </row>
    <row r="161" spans="1:24" hidden="1" x14ac:dyDescent="0.2">
      <c r="A161" s="751" t="s">
        <v>173</v>
      </c>
      <c r="B161" s="751"/>
      <c r="C161" s="267">
        <v>19943093</v>
      </c>
      <c r="D161" s="267">
        <v>15658496</v>
      </c>
      <c r="E161" s="267"/>
      <c r="F161" s="267">
        <v>397481</v>
      </c>
      <c r="G161" s="267"/>
      <c r="H161" s="267"/>
      <c r="I161" s="267"/>
      <c r="J161" s="267"/>
      <c r="K161" s="267"/>
      <c r="L161" s="267"/>
      <c r="M161" s="267">
        <v>11695338</v>
      </c>
      <c r="N161" s="246"/>
      <c r="O161" s="246"/>
      <c r="P161" s="246"/>
      <c r="Q161" s="246"/>
      <c r="R161" s="246"/>
      <c r="S161" s="246"/>
      <c r="T161" s="246"/>
      <c r="U161" s="314"/>
      <c r="V161" s="314"/>
      <c r="W161" s="314"/>
      <c r="X161" s="314"/>
    </row>
    <row r="162" spans="1:24" ht="13.5" thickBot="1" x14ac:dyDescent="0.25">
      <c r="A162" s="314"/>
      <c r="B162" s="314"/>
      <c r="C162" s="315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46"/>
      <c r="O162" s="246"/>
      <c r="P162" s="246"/>
      <c r="Q162" s="246"/>
      <c r="R162" s="246"/>
      <c r="S162" s="246"/>
      <c r="T162" s="246"/>
      <c r="U162" s="314"/>
      <c r="V162" s="314"/>
      <c r="W162" s="314"/>
      <c r="X162" s="314"/>
    </row>
    <row r="163" spans="1:24" ht="13.5" thickTop="1" x14ac:dyDescent="0.2">
      <c r="A163" s="207"/>
      <c r="B163" s="207"/>
      <c r="C163" s="369"/>
      <c r="D163" s="369"/>
      <c r="E163" s="370"/>
      <c r="F163" s="370"/>
      <c r="G163" s="371"/>
      <c r="H163" s="371"/>
      <c r="I163" s="371"/>
      <c r="J163" s="371"/>
      <c r="K163" s="371"/>
      <c r="L163" s="371"/>
      <c r="M163" s="371"/>
      <c r="N163" s="371"/>
      <c r="O163" s="371"/>
      <c r="P163" s="371"/>
      <c r="Q163" s="371"/>
      <c r="R163" s="371"/>
      <c r="S163" s="371"/>
      <c r="T163" s="371"/>
      <c r="U163" s="314"/>
      <c r="V163" s="314"/>
      <c r="W163" s="314"/>
      <c r="X163" s="314"/>
    </row>
    <row r="164" spans="1:24" x14ac:dyDescent="0.2">
      <c r="A164" s="261"/>
      <c r="B164" s="261"/>
      <c r="C164" s="372"/>
      <c r="D164" s="371"/>
      <c r="E164" s="371"/>
      <c r="F164" s="371"/>
      <c r="G164" s="371"/>
      <c r="H164" s="371"/>
      <c r="I164" s="371"/>
      <c r="J164" s="371"/>
      <c r="K164" s="371"/>
      <c r="L164" s="371"/>
      <c r="M164" s="371"/>
      <c r="N164" s="371"/>
      <c r="O164" s="371"/>
      <c r="P164" s="371"/>
      <c r="Q164" s="195"/>
      <c r="R164" s="195"/>
      <c r="S164" s="195"/>
      <c r="T164" s="196"/>
      <c r="U164" s="314"/>
      <c r="V164" s="314"/>
      <c r="W164" s="314"/>
      <c r="X164" s="314"/>
    </row>
    <row r="165" spans="1:24" ht="13.5" thickBot="1" x14ac:dyDescent="0.25">
      <c r="A165" s="261"/>
      <c r="B165" s="261"/>
      <c r="C165" s="373"/>
      <c r="D165" s="374"/>
      <c r="E165" s="374"/>
      <c r="F165" s="374"/>
      <c r="G165" s="371"/>
      <c r="H165" s="371"/>
      <c r="I165" s="371"/>
      <c r="J165" s="371"/>
      <c r="K165" s="371"/>
      <c r="L165" s="371"/>
      <c r="M165" s="371"/>
      <c r="N165" s="371"/>
      <c r="O165" s="371"/>
      <c r="P165" s="371"/>
      <c r="Q165" s="375"/>
      <c r="R165" s="375"/>
      <c r="S165" s="375"/>
      <c r="T165" s="376"/>
      <c r="U165" s="314"/>
      <c r="V165" s="314"/>
      <c r="W165" s="314"/>
      <c r="X165" s="314"/>
    </row>
    <row r="166" spans="1:24" ht="13.5" thickTop="1" x14ac:dyDescent="0.2">
      <c r="A166" s="152"/>
      <c r="B166" s="377"/>
      <c r="C166" s="152"/>
      <c r="D166" s="152"/>
      <c r="E166" s="152"/>
      <c r="F166" s="152"/>
      <c r="G166" s="152"/>
      <c r="H166" s="152"/>
      <c r="I166" s="152"/>
      <c r="J166" s="152"/>
      <c r="K166" s="371"/>
      <c r="L166" s="152"/>
      <c r="M166" s="377"/>
      <c r="N166" s="377"/>
      <c r="O166" s="152"/>
      <c r="P166" s="152"/>
      <c r="Q166" s="152"/>
      <c r="R166" s="152"/>
      <c r="S166" s="152"/>
      <c r="T166" s="152"/>
      <c r="U166" s="314"/>
      <c r="V166" s="314"/>
      <c r="W166" s="314"/>
      <c r="X166" s="314"/>
    </row>
    <row r="167" spans="1:24" x14ac:dyDescent="0.2">
      <c r="A167" s="378"/>
    </row>
    <row r="168" spans="1:24" x14ac:dyDescent="0.2">
      <c r="A168" s="378"/>
    </row>
    <row r="169" spans="1:24" x14ac:dyDescent="0.2">
      <c r="N169" s="379"/>
      <c r="O169" s="379"/>
      <c r="P169" s="379"/>
      <c r="Q169" s="379"/>
      <c r="R169" s="379"/>
      <c r="S169" s="379"/>
      <c r="T169" s="379"/>
    </row>
  </sheetData>
  <mergeCells count="30">
    <mergeCell ref="Q1:T1"/>
    <mergeCell ref="U1:X1"/>
    <mergeCell ref="A76:M76"/>
    <mergeCell ref="B1:B2"/>
    <mergeCell ref="D1:F1"/>
    <mergeCell ref="H1:L1"/>
    <mergeCell ref="N1:P1"/>
    <mergeCell ref="A3:M3"/>
    <mergeCell ref="A44:M44"/>
    <mergeCell ref="A69:B69"/>
    <mergeCell ref="A70:M70"/>
    <mergeCell ref="A75:B75"/>
    <mergeCell ref="A142:M142"/>
    <mergeCell ref="A78:B78"/>
    <mergeCell ref="A79:B79"/>
    <mergeCell ref="A81:M81"/>
    <mergeCell ref="A83:M83"/>
    <mergeCell ref="A112:M112"/>
    <mergeCell ref="A135:B135"/>
    <mergeCell ref="A136:M136"/>
    <mergeCell ref="A141:B141"/>
    <mergeCell ref="A155:M155"/>
    <mergeCell ref="A158:B158"/>
    <mergeCell ref="A161:B161"/>
    <mergeCell ref="A145:B145"/>
    <mergeCell ref="A146:F146"/>
    <mergeCell ref="A148:B148"/>
    <mergeCell ref="A149:M149"/>
    <mergeCell ref="A151:B151"/>
    <mergeCell ref="A153:B153"/>
  </mergeCells>
  <printOptions horizontalCentered="1" verticalCentered="1" headings="1"/>
  <pageMargins left="0" right="0" top="0.98425196850393704" bottom="0.47244094488188981" header="0.39370078740157483" footer="0.19685039370078741"/>
  <pageSetup paperSize="9" scale="62" orientation="landscape" blackAndWhite="1" horizontalDpi="4294967293" verticalDpi="300" r:id="rId1"/>
  <headerFooter alignWithMargins="0">
    <oddHeader>&amp;C&amp;"Times New Roman CE,Normál"&amp;12Simontornya Város Roma Nemzetiségi
Önkormányzata bevétel és kiadások pénzforgalmi mérlege&amp;R&amp;"Times New Roman CE,Normál"&amp;12 1.3.melléklet</oddHeader>
    <oddFooter>&amp;L&amp;"Times New Roman CE,Normál"&amp;D/&amp;T</oddFooter>
  </headerFooter>
  <rowBreaks count="3" manualBreakCount="3">
    <brk id="43" max="21" man="1"/>
    <brk id="81" max="21" man="1"/>
    <brk id="111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F3" sqref="F3"/>
    </sheetView>
  </sheetViews>
  <sheetFormatPr defaultRowHeight="12.75" x14ac:dyDescent="0.2"/>
  <cols>
    <col min="1" max="1" width="6.28515625" style="385" customWidth="1"/>
    <col min="2" max="2" width="3.85546875" style="385" customWidth="1"/>
    <col min="3" max="3" width="47.7109375" style="385" customWidth="1"/>
    <col min="4" max="6" width="11.5703125" style="400" customWidth="1"/>
    <col min="7" max="16384" width="9.140625" style="385"/>
  </cols>
  <sheetData>
    <row r="1" spans="1:6" ht="45" customHeight="1" x14ac:dyDescent="0.2">
      <c r="A1" s="380" t="s">
        <v>246</v>
      </c>
      <c r="B1" s="381"/>
      <c r="C1" s="382" t="s">
        <v>228</v>
      </c>
      <c r="D1" s="380" t="s">
        <v>301</v>
      </c>
      <c r="E1" s="383" t="s">
        <v>302</v>
      </c>
      <c r="F1" s="384" t="s">
        <v>303</v>
      </c>
    </row>
    <row r="2" spans="1:6" s="386" customFormat="1" ht="15.75" customHeight="1" x14ac:dyDescent="0.2">
      <c r="A2" s="567" t="s">
        <v>68</v>
      </c>
      <c r="B2" s="785" t="s">
        <v>247</v>
      </c>
      <c r="C2" s="786"/>
      <c r="D2" s="568">
        <v>379</v>
      </c>
      <c r="E2" s="568">
        <v>379</v>
      </c>
      <c r="F2" s="568">
        <v>782</v>
      </c>
    </row>
    <row r="3" spans="1:6" x14ac:dyDescent="0.2">
      <c r="A3" s="387"/>
      <c r="B3" s="387"/>
      <c r="C3" s="388"/>
      <c r="D3" s="389"/>
      <c r="E3" s="389"/>
      <c r="F3" s="389"/>
    </row>
    <row r="4" spans="1:6" ht="15" customHeight="1" x14ac:dyDescent="0.2">
      <c r="A4" s="569" t="s">
        <v>86</v>
      </c>
      <c r="B4" s="787" t="s">
        <v>248</v>
      </c>
      <c r="C4" s="788"/>
      <c r="D4" s="570">
        <f>D5+D6+D7</f>
        <v>0</v>
      </c>
      <c r="E4" s="570">
        <f>E5+E6+E7</f>
        <v>0</v>
      </c>
      <c r="F4" s="570">
        <f>F5+F6+F7</f>
        <v>0</v>
      </c>
    </row>
    <row r="5" spans="1:6" ht="28.5" customHeight="1" x14ac:dyDescent="0.2">
      <c r="A5" s="387"/>
      <c r="B5" s="390" t="s">
        <v>71</v>
      </c>
      <c r="C5" s="391" t="s">
        <v>249</v>
      </c>
      <c r="D5" s="392">
        <v>0</v>
      </c>
      <c r="E5" s="392">
        <v>0</v>
      </c>
      <c r="F5" s="392">
        <v>0</v>
      </c>
    </row>
    <row r="6" spans="1:6" s="386" customFormat="1" ht="15.75" customHeight="1" x14ac:dyDescent="0.2">
      <c r="A6" s="393"/>
      <c r="B6" s="393" t="s">
        <v>20</v>
      </c>
      <c r="C6" s="394" t="s">
        <v>250</v>
      </c>
      <c r="D6" s="395">
        <v>0</v>
      </c>
      <c r="E6" s="395">
        <v>0</v>
      </c>
      <c r="F6" s="395">
        <v>0</v>
      </c>
    </row>
    <row r="7" spans="1:6" s="386" customFormat="1" ht="25.9" customHeight="1" x14ac:dyDescent="0.2">
      <c r="A7" s="393"/>
      <c r="B7" s="393" t="s">
        <v>134</v>
      </c>
      <c r="C7" s="391" t="s">
        <v>251</v>
      </c>
      <c r="D7" s="396">
        <v>0</v>
      </c>
      <c r="E7" s="396">
        <v>0</v>
      </c>
      <c r="F7" s="396">
        <v>0</v>
      </c>
    </row>
    <row r="8" spans="1:6" s="386" customFormat="1" ht="14.25" customHeight="1" x14ac:dyDescent="0.2">
      <c r="A8" s="393"/>
      <c r="B8" s="393"/>
      <c r="C8" s="394"/>
      <c r="D8" s="395"/>
      <c r="E8" s="395"/>
      <c r="F8" s="395"/>
    </row>
    <row r="9" spans="1:6" ht="26.25" customHeight="1" x14ac:dyDescent="0.2">
      <c r="A9" s="569" t="s">
        <v>88</v>
      </c>
      <c r="B9" s="787" t="s">
        <v>252</v>
      </c>
      <c r="C9" s="788"/>
      <c r="D9" s="570">
        <f>D10+D16+D17+D18+D19</f>
        <v>0</v>
      </c>
      <c r="E9" s="570">
        <f>E10+E16+E17+E18+E19</f>
        <v>0</v>
      </c>
      <c r="F9" s="570">
        <f>F10+F16+F17+F18+F19</f>
        <v>0</v>
      </c>
    </row>
    <row r="10" spans="1:6" x14ac:dyDescent="0.2">
      <c r="A10" s="387"/>
      <c r="B10" s="387" t="s">
        <v>71</v>
      </c>
      <c r="C10" s="397" t="s">
        <v>253</v>
      </c>
      <c r="D10" s="389">
        <v>0</v>
      </c>
      <c r="E10" s="389">
        <v>0</v>
      </c>
      <c r="F10" s="389">
        <v>0</v>
      </c>
    </row>
    <row r="11" spans="1:6" s="386" customFormat="1" ht="15.75" customHeight="1" x14ac:dyDescent="0.2">
      <c r="A11" s="393"/>
      <c r="B11" s="393"/>
      <c r="C11" s="398" t="s">
        <v>254</v>
      </c>
      <c r="D11" s="389">
        <v>0</v>
      </c>
      <c r="E11" s="389">
        <v>0</v>
      </c>
      <c r="F11" s="389">
        <v>0</v>
      </c>
    </row>
    <row r="12" spans="1:6" s="386" customFormat="1" ht="15.75" customHeight="1" x14ac:dyDescent="0.2">
      <c r="A12" s="393"/>
      <c r="B12" s="393"/>
      <c r="C12" s="398" t="s">
        <v>255</v>
      </c>
      <c r="D12" s="389">
        <v>0</v>
      </c>
      <c r="E12" s="389">
        <v>0</v>
      </c>
      <c r="F12" s="389">
        <v>0</v>
      </c>
    </row>
    <row r="13" spans="1:6" s="386" customFormat="1" ht="15.75" customHeight="1" x14ac:dyDescent="0.2">
      <c r="A13" s="393"/>
      <c r="B13" s="393"/>
      <c r="C13" s="398" t="s">
        <v>256</v>
      </c>
      <c r="D13" s="389">
        <v>0</v>
      </c>
      <c r="E13" s="389">
        <v>0</v>
      </c>
      <c r="F13" s="389">
        <v>0</v>
      </c>
    </row>
    <row r="14" spans="1:6" s="386" customFormat="1" ht="15.75" customHeight="1" x14ac:dyDescent="0.2">
      <c r="A14" s="393"/>
      <c r="B14" s="393"/>
      <c r="C14" s="398" t="s">
        <v>257</v>
      </c>
      <c r="D14" s="389">
        <v>0</v>
      </c>
      <c r="E14" s="389">
        <v>0</v>
      </c>
      <c r="F14" s="389">
        <v>0</v>
      </c>
    </row>
    <row r="15" spans="1:6" s="386" customFormat="1" ht="15.75" customHeight="1" x14ac:dyDescent="0.2">
      <c r="A15" s="393"/>
      <c r="B15" s="393"/>
      <c r="C15" s="398" t="s">
        <v>258</v>
      </c>
      <c r="D15" s="389">
        <v>0</v>
      </c>
      <c r="E15" s="389">
        <v>0</v>
      </c>
      <c r="F15" s="389">
        <v>0</v>
      </c>
    </row>
    <row r="16" spans="1:6" s="386" customFormat="1" ht="15.75" customHeight="1" x14ac:dyDescent="0.2">
      <c r="A16" s="393"/>
      <c r="B16" s="393" t="s">
        <v>20</v>
      </c>
      <c r="C16" s="394" t="s">
        <v>259</v>
      </c>
      <c r="D16" s="395">
        <v>0</v>
      </c>
      <c r="E16" s="395">
        <v>0</v>
      </c>
      <c r="F16" s="395">
        <v>0</v>
      </c>
    </row>
    <row r="17" spans="1:8" s="386" customFormat="1" ht="15.75" customHeight="1" x14ac:dyDescent="0.2">
      <c r="A17" s="393"/>
      <c r="B17" s="393" t="s">
        <v>134</v>
      </c>
      <c r="C17" s="394" t="s">
        <v>260</v>
      </c>
      <c r="D17" s="395">
        <v>0</v>
      </c>
      <c r="E17" s="395">
        <v>0</v>
      </c>
      <c r="F17" s="395">
        <v>0</v>
      </c>
    </row>
    <row r="18" spans="1:8" ht="28.5" customHeight="1" x14ac:dyDescent="0.2">
      <c r="A18" s="387"/>
      <c r="B18" s="390" t="s">
        <v>261</v>
      </c>
      <c r="C18" s="391" t="s">
        <v>262</v>
      </c>
      <c r="D18" s="396">
        <v>0</v>
      </c>
      <c r="E18" s="396">
        <v>0</v>
      </c>
      <c r="F18" s="396">
        <v>0</v>
      </c>
    </row>
    <row r="19" spans="1:8" ht="13.5" customHeight="1" x14ac:dyDescent="0.2">
      <c r="A19" s="387"/>
      <c r="B19" s="393" t="s">
        <v>263</v>
      </c>
      <c r="C19" s="391" t="s">
        <v>264</v>
      </c>
      <c r="D19" s="389">
        <v>0</v>
      </c>
      <c r="E19" s="389">
        <v>0</v>
      </c>
      <c r="F19" s="389">
        <v>0</v>
      </c>
    </row>
    <row r="20" spans="1:8" ht="15.75" customHeight="1" x14ac:dyDescent="0.2">
      <c r="A20" s="569" t="s">
        <v>241</v>
      </c>
      <c r="B20" s="787" t="s">
        <v>265</v>
      </c>
      <c r="C20" s="788"/>
      <c r="D20" s="570">
        <f>D22</f>
        <v>0</v>
      </c>
      <c r="E20" s="570">
        <f>E22</f>
        <v>0</v>
      </c>
      <c r="F20" s="570">
        <f>F22</f>
        <v>0</v>
      </c>
    </row>
    <row r="21" spans="1:8" ht="15.75" customHeight="1" x14ac:dyDescent="0.2">
      <c r="A21" s="569"/>
      <c r="B21" s="685"/>
      <c r="C21" s="700" t="s">
        <v>300</v>
      </c>
      <c r="D21" s="570">
        <v>0</v>
      </c>
      <c r="E21" s="570">
        <v>0</v>
      </c>
      <c r="F21" s="570">
        <v>0</v>
      </c>
    </row>
    <row r="22" spans="1:8" s="386" customFormat="1" ht="18.75" customHeight="1" x14ac:dyDescent="0.2">
      <c r="A22" s="393"/>
      <c r="B22" s="393" t="s">
        <v>20</v>
      </c>
      <c r="C22" s="394" t="s">
        <v>274</v>
      </c>
      <c r="D22" s="395">
        <v>0</v>
      </c>
      <c r="E22" s="395">
        <v>0</v>
      </c>
      <c r="F22" s="395">
        <v>0</v>
      </c>
    </row>
    <row r="23" spans="1:8" s="399" customFormat="1" ht="13.5" x14ac:dyDescent="0.2">
      <c r="A23" s="571"/>
      <c r="B23" s="572"/>
      <c r="C23" s="573" t="s">
        <v>236</v>
      </c>
      <c r="D23" s="574">
        <f>D2+D4+D9+D20</f>
        <v>379</v>
      </c>
      <c r="E23" s="574">
        <f>E2+E4+E9+E20</f>
        <v>379</v>
      </c>
      <c r="F23" s="574">
        <f>F2+F4+F9+F20</f>
        <v>782</v>
      </c>
    </row>
    <row r="27" spans="1:8" ht="15.75" x14ac:dyDescent="0.25">
      <c r="G27" s="694"/>
    </row>
    <row r="32" spans="1:8" ht="15.75" x14ac:dyDescent="0.25">
      <c r="H32" s="694"/>
    </row>
  </sheetData>
  <mergeCells count="4">
    <mergeCell ref="B2:C2"/>
    <mergeCell ref="B4:C4"/>
    <mergeCell ref="B9:C9"/>
    <mergeCell ref="B20:C20"/>
  </mergeCells>
  <printOptions horizontalCentered="1" headings="1"/>
  <pageMargins left="0.70866141732283472" right="0.70866141732283472" top="1.1417322834645669" bottom="0.74803149606299213" header="0.31496062992125984" footer="0.31496062992125984"/>
  <pageSetup paperSize="9" scale="95" orientation="landscape" r:id="rId1"/>
  <headerFooter>
    <oddHeader xml:space="preserve">&amp;CHelyi nemzetiségi  önkormányzatok általános működésének és ágazati feladatainak támogatása&amp;R&amp;8 2. melléklet </oddHeader>
    <oddFooter>&amp;L&amp;10&amp;D&amp;T&amp;C&amp;10&amp;Z&amp;F&amp;R&amp;10&amp;P/&amp;N</oddFooter>
  </headerFooter>
  <rowBreaks count="1" manualBreakCount="1">
    <brk id="2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5</vt:i4>
      </vt:variant>
    </vt:vector>
  </HeadingPairs>
  <TitlesOfParts>
    <vt:vector size="9" baseType="lpstr">
      <vt:lpstr>1. bev-kiadás mérleg</vt:lpstr>
      <vt:lpstr>1.2. műk-felhalm. egyensúly</vt:lpstr>
      <vt:lpstr>1.3. pénzforg. mérleg</vt:lpstr>
      <vt:lpstr>2. áll. támogatás</vt:lpstr>
      <vt:lpstr>'1.3. pénzforg. mérleg'!Nyomtatási_cím</vt:lpstr>
      <vt:lpstr>'1. bev-kiadás mérleg'!Nyomtatási_terület</vt:lpstr>
      <vt:lpstr>'1.2. műk-felhalm. egyensúly'!Nyomtatási_terület</vt:lpstr>
      <vt:lpstr>'1.3. pénzforg. mérleg'!Nyomtatási_terület</vt:lpstr>
      <vt:lpstr>'2. áll. támogatás'!Nyomtatási_terület</vt:lpstr>
    </vt:vector>
  </TitlesOfParts>
  <Company>WXPEE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MS-USER</dc:creator>
  <cp:lastModifiedBy>Penzugy CGR</cp:lastModifiedBy>
  <cp:lastPrinted>2015-02-13T06:32:23Z</cp:lastPrinted>
  <dcterms:created xsi:type="dcterms:W3CDTF">2015-01-21T17:43:58Z</dcterms:created>
  <dcterms:modified xsi:type="dcterms:W3CDTF">2016-02-11T07:20:44Z</dcterms:modified>
</cp:coreProperties>
</file>